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720" windowHeight="6750" activeTab="8"/>
  </bookViews>
  <sheets>
    <sheet name="Stats" sheetId="1" r:id="rId1"/>
    <sheet name="Info" sheetId="2" r:id="rId2"/>
    <sheet name="Followers" sheetId="3" r:id="rId3"/>
    <sheet name="Equipment" sheetId="4" r:id="rId4"/>
    <sheet name="Powers" sheetId="5" r:id="rId5"/>
    <sheet name="Family" sheetId="6" state="hidden" r:id="rId6"/>
    <sheet name="Weapons" sheetId="7" r:id="rId7"/>
    <sheet name="Experience" sheetId="8" r:id="rId8"/>
    <sheet name="ClassExpChart" sheetId="9" r:id="rId9"/>
  </sheets>
  <definedNames>
    <definedName name="CHA">'Stats'!$A$12</definedName>
    <definedName name="CMS">'Stats'!$A$13</definedName>
    <definedName name="CON">'Stats'!$A$9</definedName>
    <definedName name="DEX">'Stats'!$A$8</definedName>
    <definedName name="INT">'Stats'!$A$10</definedName>
    <definedName name="STR">'Stats'!$A$7</definedName>
    <definedName name="WIS">'Stats'!$A$11</definedName>
  </definedNames>
  <calcPr calcMode="manual" fullCalcOnLoad="1"/>
</workbook>
</file>

<file path=xl/sharedStrings.xml><?xml version="1.0" encoding="utf-8"?>
<sst xmlns="http://schemas.openxmlformats.org/spreadsheetml/2006/main" count="802" uniqueCount="488">
  <si>
    <t>Name:</t>
  </si>
  <si>
    <t>Race:</t>
  </si>
  <si>
    <t>Class:</t>
  </si>
  <si>
    <t>Alignment:</t>
  </si>
  <si>
    <t>STR</t>
  </si>
  <si>
    <t>TH</t>
  </si>
  <si>
    <t>Dmg</t>
  </si>
  <si>
    <t>Wt</t>
  </si>
  <si>
    <t>Max</t>
  </si>
  <si>
    <t>Drs</t>
  </si>
  <si>
    <t>Bars</t>
  </si>
  <si>
    <t>DEX</t>
  </si>
  <si>
    <t>Rea</t>
  </si>
  <si>
    <t>Miss</t>
  </si>
  <si>
    <t>Def</t>
  </si>
  <si>
    <t>CON</t>
  </si>
  <si>
    <t>HP</t>
  </si>
  <si>
    <t>Sys</t>
  </si>
  <si>
    <t>Res</t>
  </si>
  <si>
    <t>Pois</t>
  </si>
  <si>
    <t>---</t>
  </si>
  <si>
    <t>Regen</t>
  </si>
  <si>
    <t>INT</t>
  </si>
  <si>
    <t>NWP</t>
  </si>
  <si>
    <t>Lrn</t>
  </si>
  <si>
    <t>Spells</t>
  </si>
  <si>
    <t>9th</t>
  </si>
  <si>
    <t>Immun</t>
  </si>
  <si>
    <t>WIS</t>
  </si>
  <si>
    <t>Mag</t>
  </si>
  <si>
    <t>Bonus</t>
  </si>
  <si>
    <t>Fail</t>
  </si>
  <si>
    <t>CHA</t>
  </si>
  <si>
    <t>Hench</t>
  </si>
  <si>
    <t>Loyal</t>
  </si>
  <si>
    <t>React</t>
  </si>
  <si>
    <t>Cms</t>
  </si>
  <si>
    <t>CMS</t>
  </si>
  <si>
    <t>Base</t>
  </si>
  <si>
    <t>Fasc</t>
  </si>
  <si>
    <t>Hit Points</t>
  </si>
  <si>
    <t>Armor Class</t>
  </si>
  <si>
    <t>Surprised</t>
  </si>
  <si>
    <t>Rear</t>
  </si>
  <si>
    <t>Shieldless</t>
  </si>
  <si>
    <t>Paralyze / Poison</t>
  </si>
  <si>
    <t>Rod / Staff / Wand</t>
  </si>
  <si>
    <t>Petrify / Polymorph</t>
  </si>
  <si>
    <t>Breath Weapon</t>
  </si>
  <si>
    <t>Non-Weapon Proficiencies</t>
  </si>
  <si>
    <t>+1 Per</t>
  </si>
  <si>
    <t>Lvls =</t>
  </si>
  <si>
    <t>Total=</t>
  </si>
  <si>
    <t>Used=</t>
  </si>
  <si>
    <t>Slots</t>
  </si>
  <si>
    <t>Proficiency</t>
  </si>
  <si>
    <t>Stat</t>
  </si>
  <si>
    <t>Mod</t>
  </si>
  <si>
    <t>Weapon Proficiencies</t>
  </si>
  <si>
    <t>Special Combat Notes</t>
  </si>
  <si>
    <t>Weapon Stats</t>
  </si>
  <si>
    <t>Weapon</t>
  </si>
  <si>
    <t>#AT</t>
  </si>
  <si>
    <t>DAM</t>
  </si>
  <si>
    <t>SZ</t>
  </si>
  <si>
    <t>TYPE</t>
  </si>
  <si>
    <t>SPD</t>
  </si>
  <si>
    <t>RNG</t>
  </si>
  <si>
    <t>SM</t>
  </si>
  <si>
    <t>L</t>
  </si>
  <si>
    <t>Sex</t>
  </si>
  <si>
    <t>Age</t>
  </si>
  <si>
    <t>Hair</t>
  </si>
  <si>
    <t>Eyes</t>
  </si>
  <si>
    <t>Hght</t>
  </si>
  <si>
    <t>Wght</t>
  </si>
  <si>
    <t>Homeland</t>
  </si>
  <si>
    <t>Birth Rank</t>
  </si>
  <si>
    <t>Family Name</t>
  </si>
  <si>
    <t>Social Class</t>
  </si>
  <si>
    <t>Standing</t>
  </si>
  <si>
    <t>Description</t>
  </si>
  <si>
    <t>Special Notes</t>
  </si>
  <si>
    <t>Equipment, Armor</t>
  </si>
  <si>
    <t>Location</t>
  </si>
  <si>
    <t>wt</t>
  </si>
  <si>
    <t>Weapons</t>
  </si>
  <si>
    <t>Clothing</t>
  </si>
  <si>
    <t>Containers</t>
  </si>
  <si>
    <t>Other Items</t>
  </si>
  <si>
    <t>DM</t>
  </si>
  <si>
    <t>Date</t>
  </si>
  <si>
    <t>Reason</t>
  </si>
  <si>
    <t>Exp</t>
  </si>
  <si>
    <t>+10%</t>
  </si>
  <si>
    <t>Total Exp</t>
  </si>
  <si>
    <t>LVL</t>
  </si>
  <si>
    <t>1st</t>
  </si>
  <si>
    <t>2nd</t>
  </si>
  <si>
    <t>3rd</t>
  </si>
  <si>
    <t>4th</t>
  </si>
  <si>
    <t>5th</t>
  </si>
  <si>
    <t>6th</t>
  </si>
  <si>
    <t>7th</t>
  </si>
  <si>
    <t>8th</t>
  </si>
  <si>
    <t>10th</t>
  </si>
  <si>
    <t>11th</t>
  </si>
  <si>
    <t>12th</t>
  </si>
  <si>
    <t>13th</t>
  </si>
  <si>
    <t>14th</t>
  </si>
  <si>
    <t>15th</t>
  </si>
  <si>
    <t>(  )</t>
  </si>
  <si>
    <t>KD</t>
  </si>
  <si>
    <t>Feet</t>
  </si>
  <si>
    <t xml:space="preserve">Father: </t>
  </si>
  <si>
    <t xml:space="preserve">Mother: </t>
  </si>
  <si>
    <t xml:space="preserve">Eldest Sister: </t>
  </si>
  <si>
    <t xml:space="preserve">Older Sister: </t>
  </si>
  <si>
    <t xml:space="preserve">Grandmother: </t>
  </si>
  <si>
    <t xml:space="preserve">Aunt: </t>
  </si>
  <si>
    <t xml:space="preserve">Cousin: </t>
  </si>
  <si>
    <t>14</t>
  </si>
  <si>
    <t>15</t>
  </si>
  <si>
    <t>18</t>
  </si>
  <si>
    <t>16</t>
  </si>
  <si>
    <t>12</t>
  </si>
  <si>
    <t>11</t>
  </si>
  <si>
    <t>-</t>
  </si>
  <si>
    <t>55</t>
  </si>
  <si>
    <t>170</t>
  </si>
  <si>
    <t>8</t>
  </si>
  <si>
    <t>7%</t>
  </si>
  <si>
    <t>0</t>
  </si>
  <si>
    <t>-1</t>
  </si>
  <si>
    <t>+2</t>
  </si>
  <si>
    <t>99%</t>
  </si>
  <si>
    <t>100%</t>
  </si>
  <si>
    <t>5</t>
  </si>
  <si>
    <t>70%</t>
  </si>
  <si>
    <t>+4</t>
  </si>
  <si>
    <t>4th, 3rd, 2 2nd, 2 1st</t>
  </si>
  <si>
    <t>Human (Baklun)</t>
  </si>
  <si>
    <t>Psionicist</t>
  </si>
  <si>
    <t>Neutral Good</t>
  </si>
  <si>
    <t>7</t>
  </si>
  <si>
    <t>13</t>
  </si>
  <si>
    <t>10</t>
  </si>
  <si>
    <t>M</t>
  </si>
  <si>
    <t>4' 10"</t>
  </si>
  <si>
    <t>100lbs</t>
  </si>
  <si>
    <t>Bissel</t>
  </si>
  <si>
    <t>LUC</t>
  </si>
  <si>
    <t>6 of 7</t>
  </si>
  <si>
    <t>3</t>
  </si>
  <si>
    <t>Tailor</t>
  </si>
  <si>
    <t>Sewing</t>
  </si>
  <si>
    <t>Language (Baklun)</t>
  </si>
  <si>
    <t>Language (Common)</t>
  </si>
  <si>
    <t>Meditative Focus</t>
  </si>
  <si>
    <t>R/W (Baklun)</t>
  </si>
  <si>
    <t>R/W (Common)</t>
  </si>
  <si>
    <t>Rejuvination</t>
  </si>
  <si>
    <t>Riding, Land-based</t>
  </si>
  <si>
    <t>Direction Sense</t>
  </si>
  <si>
    <t>Navigation</t>
  </si>
  <si>
    <t>Rope Use</t>
  </si>
  <si>
    <t>Int</t>
  </si>
  <si>
    <t>Wis</t>
  </si>
  <si>
    <t>+1</t>
  </si>
  <si>
    <t>Amongst a crowd of Baklun, you'd have a hard time picking Akil out. His clothing tends to be a bit plain, but well made as they're mostly made by himself. He rarely laughs, but does find things humorous, even if he doesn't show it.</t>
  </si>
  <si>
    <t>Black</t>
  </si>
  <si>
    <t>Lt Grey-Green</t>
  </si>
  <si>
    <t>Short Bow</t>
  </si>
  <si>
    <t>Warhammer</t>
  </si>
  <si>
    <t>Backpack</t>
  </si>
  <si>
    <t>Donkey</t>
  </si>
  <si>
    <t>Bit and Bridle</t>
  </si>
  <si>
    <t>Saddle Blanket</t>
  </si>
  <si>
    <t>Pack Saddle</t>
  </si>
  <si>
    <t>Wineskin (x4)</t>
  </si>
  <si>
    <t>Tent, Large</t>
  </si>
  <si>
    <t>Flint and Steel</t>
  </si>
  <si>
    <t>Boots, Soft</t>
  </si>
  <si>
    <t>Boots, Riding</t>
  </si>
  <si>
    <t>Belt</t>
  </si>
  <si>
    <t>1</t>
  </si>
  <si>
    <t>Bow, Short</t>
  </si>
  <si>
    <t>1d6</t>
  </si>
  <si>
    <t>Psionics</t>
  </si>
  <si>
    <t>Sciences</t>
  </si>
  <si>
    <t>Name</t>
  </si>
  <si>
    <t>Power Score</t>
  </si>
  <si>
    <t>Initial</t>
  </si>
  <si>
    <t>Maintenance</t>
  </si>
  <si>
    <t>RPA</t>
  </si>
  <si>
    <t>Devotions</t>
  </si>
  <si>
    <t>Disciplines</t>
  </si>
  <si>
    <t>Telekinesis</t>
  </si>
  <si>
    <t>Wis - 3</t>
  </si>
  <si>
    <t>3+</t>
  </si>
  <si>
    <t>1+ / round</t>
  </si>
  <si>
    <t>Inertial Barrier</t>
  </si>
  <si>
    <t>Con - 3</t>
  </si>
  <si>
    <t>5 / round</t>
  </si>
  <si>
    <t>TK</t>
  </si>
  <si>
    <t>Levitation</t>
  </si>
  <si>
    <t>2 / round</t>
  </si>
  <si>
    <t>Molecular Manipulation</t>
  </si>
  <si>
    <t>Int - 3</t>
  </si>
  <si>
    <t>6</t>
  </si>
  <si>
    <t>2</t>
  </si>
  <si>
    <t>Wrists</t>
  </si>
  <si>
    <t>Winter Blanket</t>
  </si>
  <si>
    <t>Dex</t>
  </si>
  <si>
    <t>+3</t>
  </si>
  <si>
    <t>-2</t>
  </si>
  <si>
    <t>P</t>
  </si>
  <si>
    <t>B</t>
  </si>
  <si>
    <t>4</t>
  </si>
  <si>
    <t>1d4+1</t>
  </si>
  <si>
    <t>1d4</t>
  </si>
  <si>
    <t>7/25</t>
  </si>
  <si>
    <t>Role-play</t>
  </si>
  <si>
    <t>d6</t>
  </si>
  <si>
    <t>+Con</t>
  </si>
  <si>
    <t>PP</t>
  </si>
  <si>
    <t>GP</t>
  </si>
  <si>
    <t>EP</t>
  </si>
  <si>
    <t>SP</t>
  </si>
  <si>
    <t>CP</t>
  </si>
  <si>
    <t>HD</t>
  </si>
  <si>
    <t>AC</t>
  </si>
  <si>
    <t>Att</t>
  </si>
  <si>
    <t>Dam</t>
  </si>
  <si>
    <t>Move</t>
  </si>
  <si>
    <t>Carry Cap.</t>
  </si>
  <si>
    <t>Special</t>
  </si>
  <si>
    <t>250#</t>
  </si>
  <si>
    <t>375#</t>
  </si>
  <si>
    <t>500#</t>
  </si>
  <si>
    <t>1 or 2</t>
  </si>
  <si>
    <t>Bite or Kick</t>
  </si>
  <si>
    <t>1d2 or 1d6/1d6</t>
  </si>
  <si>
    <t>Biter</t>
  </si>
  <si>
    <t>Stops</t>
  </si>
  <si>
    <t>Nips at riders and those leading it</t>
  </si>
  <si>
    <t>Randomly stops and must be coaxed to move again</t>
  </si>
  <si>
    <t>PSPs</t>
  </si>
  <si>
    <t>8/1</t>
  </si>
  <si>
    <t>Combat</t>
  </si>
  <si>
    <t>Abu Khalid</t>
  </si>
  <si>
    <t>8/8</t>
  </si>
  <si>
    <t>Adder Combat</t>
  </si>
  <si>
    <t>Rats</t>
  </si>
  <si>
    <t>Rescue Prisoners</t>
  </si>
  <si>
    <t>8/15</t>
  </si>
  <si>
    <t>Combat (Zombies galore)</t>
  </si>
  <si>
    <t>Used Magical Shield in combat</t>
  </si>
  <si>
    <t>from the stomach of a lizard in the outpost</t>
  </si>
  <si>
    <t>Shield +1 (Magical)</t>
  </si>
  <si>
    <t>Shield +1, Magical</t>
  </si>
  <si>
    <t xml:space="preserve"> </t>
  </si>
  <si>
    <t>Combat (Green slimes)</t>
  </si>
  <si>
    <t>PSPs (Levitation)</t>
  </si>
  <si>
    <t>From the ogres nest in the basement of the outpost; Elvenkind?</t>
  </si>
  <si>
    <t>On Donkey</t>
  </si>
  <si>
    <t>9</t>
  </si>
  <si>
    <t>Fighter</t>
  </si>
  <si>
    <t>Ranger</t>
  </si>
  <si>
    <t>Thief</t>
  </si>
  <si>
    <t>Cleric</t>
  </si>
  <si>
    <t>8/22</t>
  </si>
  <si>
    <t>PSPs (Inertial Barrier)</t>
  </si>
  <si>
    <t>Combat (Bugbears)</t>
  </si>
  <si>
    <t>Defense Modes</t>
  </si>
  <si>
    <t>Mind Blank</t>
  </si>
  <si>
    <t>Combat (Gnolls)</t>
  </si>
  <si>
    <t>Combat (Crawfish, Giant)</t>
  </si>
  <si>
    <t>8/29</t>
  </si>
  <si>
    <t>Combat (massive hallway combat)</t>
  </si>
  <si>
    <t>Combat (Cavalier)</t>
  </si>
  <si>
    <t>Combat (Priest)</t>
  </si>
  <si>
    <t>PSPs (Molecular Manipulation)</t>
  </si>
  <si>
    <t>Ectoplasmic Form</t>
  </si>
  <si>
    <t>Con - 4</t>
  </si>
  <si>
    <t>9 / round</t>
  </si>
  <si>
    <t>Molecular Agitation</t>
  </si>
  <si>
    <t>6 / round</t>
  </si>
  <si>
    <t>Cloak of Elvenkind</t>
  </si>
  <si>
    <t>worn</t>
  </si>
  <si>
    <t>worn (x1)</t>
  </si>
  <si>
    <t>belt</t>
  </si>
  <si>
    <t>back</t>
  </si>
  <si>
    <t>quiver/pack</t>
  </si>
  <si>
    <t>9/3</t>
  </si>
  <si>
    <t>Dry Rations (2 week)</t>
  </si>
  <si>
    <t>Torches (x8)</t>
  </si>
  <si>
    <t>9/6</t>
  </si>
  <si>
    <t>Combat (lots of Mercs)</t>
  </si>
  <si>
    <t>Detonate</t>
  </si>
  <si>
    <t>TK, molecular agitation</t>
  </si>
  <si>
    <t>Soften</t>
  </si>
  <si>
    <t>3 / round</t>
  </si>
  <si>
    <t>Cause Decay</t>
  </si>
  <si>
    <t>Con - 2</t>
  </si>
  <si>
    <t>Intellect Fortress</t>
  </si>
  <si>
    <t>Wis - 7</t>
  </si>
  <si>
    <t>PSPs (getting through the temple door)</t>
  </si>
  <si>
    <t>9/12</t>
  </si>
  <si>
    <t>PSPs (breaking the portculis)</t>
  </si>
  <si>
    <t>Combat (ghouls)</t>
  </si>
  <si>
    <t>Combat (ghasts)</t>
  </si>
  <si>
    <t>Combat (harpies)</t>
  </si>
  <si>
    <t>Arrows, Flight (x118)</t>
  </si>
  <si>
    <t>Combat (stirges)</t>
  </si>
  <si>
    <t>9/19</t>
  </si>
  <si>
    <t>PSPs (Detonate the wall)</t>
  </si>
  <si>
    <t>PSPs (Detonate Armor)</t>
  </si>
  <si>
    <t>Combat (Guards/Clerics in rooms)</t>
  </si>
  <si>
    <t>9/25</t>
  </si>
  <si>
    <t>Combat (Bugbear Torturer &amp; Ogre)</t>
  </si>
  <si>
    <t>Combat (Zombies, Ghouls and Ghasts)</t>
  </si>
  <si>
    <t>9/26</t>
  </si>
  <si>
    <t>Combat (Pit Viper)</t>
  </si>
  <si>
    <t>PSPs (Ectoplasmic Form)</t>
  </si>
  <si>
    <t>10/3</t>
  </si>
  <si>
    <t>Combat (lots of humans)</t>
  </si>
  <si>
    <t>Reduction</t>
  </si>
  <si>
    <t>Control Body</t>
  </si>
  <si>
    <t>8 / round</t>
  </si>
  <si>
    <t>10/10</t>
  </si>
  <si>
    <t>Combat (Aerial Servant)</t>
  </si>
  <si>
    <t>Break Summoning of Aerial Servant</t>
  </si>
  <si>
    <t>Combat (Happy Funball of Doom)</t>
  </si>
  <si>
    <t>10/17</t>
  </si>
  <si>
    <t>10/24</t>
  </si>
  <si>
    <t>Combat (Boars)</t>
  </si>
  <si>
    <t>Combat (Earth Guards)</t>
  </si>
  <si>
    <t>PSPs (Ectoplasmic Form, Control Body, TK)</t>
  </si>
  <si>
    <t>PSPs (TK)</t>
  </si>
  <si>
    <t>Combat (Trolls)</t>
  </si>
  <si>
    <t>Magic Item use (Dagger of Poison)</t>
  </si>
  <si>
    <t>Combat (Ettin)</t>
  </si>
  <si>
    <t>11/7</t>
  </si>
  <si>
    <t>Combat (Jackelweres and jackals)</t>
  </si>
  <si>
    <t>Combat (Banshee)</t>
  </si>
  <si>
    <t>oil flasks (x6)</t>
  </si>
  <si>
    <t>11/14</t>
  </si>
  <si>
    <t>Combat (Black Puddings)</t>
  </si>
  <si>
    <t>PSPs (Ectoplasmic Form + Molecular Agitation)</t>
  </si>
  <si>
    <t>Combat (Will O'wisps)</t>
  </si>
  <si>
    <t>Project Force</t>
  </si>
  <si>
    <t>Control Flames</t>
  </si>
  <si>
    <t>Wis - 1</t>
  </si>
  <si>
    <t>Thought Shield</t>
  </si>
  <si>
    <t>Folding Crossbow</t>
  </si>
  <si>
    <t>pack</t>
  </si>
  <si>
    <t>found in the room of statues on the third level of the temple</t>
  </si>
  <si>
    <t>11/21</t>
  </si>
  <si>
    <t>Combat (bugbears and other nasties)</t>
  </si>
  <si>
    <t>PSPs (Detonate)</t>
  </si>
  <si>
    <t>PSPs (Ectoplasmic Form) explore Secret door</t>
  </si>
  <si>
    <t>Combat (Cleric of Water???)</t>
  </si>
  <si>
    <t>PSPs (Levitation) up/down the hole</t>
  </si>
  <si>
    <t>Tunic (x3)</t>
  </si>
  <si>
    <t>Breeches (x2)</t>
  </si>
  <si>
    <t>rope (50')</t>
  </si>
  <si>
    <t>Wizard</t>
  </si>
  <si>
    <t>Paladin</t>
  </si>
  <si>
    <t>Druid</t>
  </si>
  <si>
    <t>Bard</t>
  </si>
  <si>
    <t>11/28</t>
  </si>
  <si>
    <t>PSPs (Control Body) female orc? Half-orc?</t>
  </si>
  <si>
    <t>Combat (two assasins and a mage)</t>
  </si>
  <si>
    <t>PSPs (Ectoplasmic Form + Levitation) escape the tunnel</t>
  </si>
  <si>
    <t>PSPs (Ectoplasmic Form + Levitation) return to the tunnel</t>
  </si>
  <si>
    <t>12/5</t>
  </si>
  <si>
    <t>Githyanki Scout Helm</t>
  </si>
  <si>
    <t>Combat (Steam Elemental)</t>
  </si>
  <si>
    <t>12/12</t>
  </si>
  <si>
    <t>PSPs (avoiding getting smacked by party)</t>
  </si>
  <si>
    <t>Earing of Protection</t>
  </si>
  <si>
    <t>'Slight', Short sword</t>
  </si>
  <si>
    <t>Crossbow of Folding</t>
  </si>
  <si>
    <t>Gem Cutting</t>
  </si>
  <si>
    <t>Receptacle</t>
  </si>
  <si>
    <t>Wis - 5</t>
  </si>
  <si>
    <t>Empower or Valuable Gem</t>
  </si>
  <si>
    <t>Psychokinesis, Psychometabolism, Metapsionics</t>
  </si>
  <si>
    <t>Akil Abu Khalid</t>
  </si>
  <si>
    <t>Combat (Umber Hulk)</t>
  </si>
  <si>
    <t>Combat (Shadows)</t>
  </si>
  <si>
    <t>Helm</t>
  </si>
  <si>
    <t>12/19</t>
  </si>
  <si>
    <t>Combat (Lurker)</t>
  </si>
  <si>
    <t>1/1</t>
  </si>
  <si>
    <t>Combat (Tentacled Creature)</t>
  </si>
  <si>
    <t>Crystal Helm</t>
  </si>
  <si>
    <t>Head</t>
  </si>
  <si>
    <t>Combat (Demon, Dergholoth)</t>
  </si>
  <si>
    <t>PSPs (TK Kopesh)</t>
  </si>
  <si>
    <t>Combat (Lamia)</t>
  </si>
  <si>
    <t>Combat (Badger-headed stag creatures)</t>
  </si>
  <si>
    <t>Bolts, Crossbow (15)</t>
  </si>
  <si>
    <t>Quiver (x2)</t>
  </si>
  <si>
    <t>100g each</t>
  </si>
  <si>
    <t>1/2</t>
  </si>
  <si>
    <t>Combat (Black Pudding)</t>
  </si>
  <si>
    <t>Combat (Earth Creatures)</t>
  </si>
  <si>
    <t>PSPs (Control Body)</t>
  </si>
  <si>
    <t>1000g</t>
  </si>
  <si>
    <t>1/9</t>
  </si>
  <si>
    <t>Combat (Fire Grues)</t>
  </si>
  <si>
    <t>PSPs (Telekinesis)</t>
  </si>
  <si>
    <t>+2 bonus on all saving throws vs. enchantment/charm spells and the like</t>
  </si>
  <si>
    <t>Oil of Fire Elemental Immunity</t>
  </si>
  <si>
    <t>1/16</t>
  </si>
  <si>
    <t>Combat (Psychic Creatures)</t>
  </si>
  <si>
    <t>PSPs (Detonate, Mental Defense)</t>
  </si>
  <si>
    <t>Combat (Lesser Air Cousin)</t>
  </si>
  <si>
    <t>Combat (Air Grues)</t>
  </si>
  <si>
    <t>PSPs (TK Water Gem)</t>
  </si>
  <si>
    <t>1/23</t>
  </si>
  <si>
    <t>Combat (Dragon, Topaz) - Survival only</t>
  </si>
  <si>
    <t>PSPs (Ectoplasmic Form) explore cave on Water Node</t>
  </si>
  <si>
    <t>PSPs (Reduction)</t>
  </si>
  <si>
    <t>Combat (Water Grues)</t>
  </si>
  <si>
    <t>PSPs (TK) uknown box</t>
  </si>
  <si>
    <t>7 blue colored tablet looking things shaped like teardrops</t>
  </si>
  <si>
    <t>Survival</t>
  </si>
  <si>
    <t>Molecular Rearrangement</t>
  </si>
  <si>
    <t>Int - 5</t>
  </si>
  <si>
    <t>10 / hour</t>
  </si>
  <si>
    <t>TK, molecular manipulation</t>
  </si>
  <si>
    <t>1/30</t>
  </si>
  <si>
    <t>cure hangover</t>
  </si>
  <si>
    <t>Molecular Bonding</t>
  </si>
  <si>
    <t>Int - 1</t>
  </si>
  <si>
    <t>4 / round</t>
  </si>
  <si>
    <t>Tower of Iron Will</t>
  </si>
  <si>
    <t>Wis - 2</t>
  </si>
  <si>
    <t>Mind Blank, Intellect Fortress, Thought Shield, Tower of Iron Will</t>
  </si>
  <si>
    <t>Bracers of Defense (AC 6)</t>
  </si>
  <si>
    <t>Bracers of Defense AC 6</t>
  </si>
  <si>
    <t>NG, Int 13, Empathy, Ego 4, Detect invisible/magic 10'</t>
  </si>
  <si>
    <t>Long sword</t>
  </si>
  <si>
    <t>Snoop, from the gorgons in the Elemental Node of Earth</t>
  </si>
  <si>
    <t>'Snoop', long sword</t>
  </si>
  <si>
    <t>Bracers (AC 6)</t>
  </si>
  <si>
    <t>Star Sapphire</t>
  </si>
  <si>
    <t>2/6</t>
  </si>
  <si>
    <t>Donate reward money from merchant house</t>
  </si>
  <si>
    <t>Pouch with the mark of the court of seline</t>
  </si>
  <si>
    <t>reward bag from an Elven Countess of Seline</t>
  </si>
  <si>
    <t>Duelist</t>
  </si>
  <si>
    <t>Long Sword, 'Snoop', +1</t>
  </si>
  <si>
    <t>ring of protection +1</t>
  </si>
  <si>
    <t>potion of extra healing</t>
  </si>
  <si>
    <t>Ring of Protection +1</t>
  </si>
  <si>
    <t>27</t>
  </si>
  <si>
    <t>Eye of the Hurricane (Martial Arts)</t>
  </si>
  <si>
    <t>Throw 1 (1/2 damage from falling)</t>
  </si>
  <si>
    <t>Mental 1 (Meditation)</t>
  </si>
  <si>
    <t>Gem on a chain</t>
  </si>
  <si>
    <t>neck, under shirt</t>
  </si>
  <si>
    <t>5000GP Chocolate Diamond</t>
  </si>
  <si>
    <t>Diamond Necklace</t>
  </si>
  <si>
    <t>2/27</t>
  </si>
  <si>
    <t>Exp Award for 2 years time off</t>
  </si>
  <si>
    <t>Martial Arts AC 5</t>
  </si>
  <si>
    <t>Ring of protection (+1)</t>
  </si>
  <si>
    <t>right finger</t>
  </si>
  <si>
    <t>4th of planting (arrive at Bissel)</t>
  </si>
  <si>
    <t>11th of planting (Aminah summoned to Thornward)</t>
  </si>
  <si>
    <t>11th of planting (Vres, Myrdon summoned to capital of Velondy)</t>
  </si>
  <si>
    <t>25th of planting (Tobi, Davion summoned to Thornward, Bissel)</t>
  </si>
  <si>
    <t>sakata hazama</t>
  </si>
  <si>
    <t>Galeyna</t>
  </si>
  <si>
    <t>Shukenja</t>
  </si>
  <si>
    <t>Barbarian</t>
  </si>
  <si>
    <t>Bushi</t>
  </si>
  <si>
    <t>Kensai</t>
  </si>
  <si>
    <t>Monk</t>
  </si>
  <si>
    <t>Ninja</t>
  </si>
  <si>
    <t>Samurai</t>
  </si>
  <si>
    <t>Sohei</t>
  </si>
  <si>
    <t>Wu Jen</t>
  </si>
  <si>
    <t>Yakuza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</si>
</sst>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9"/>
      <name val="Liddie Black"/>
      <family val="0"/>
    </font>
    <font>
      <sz val="10"/>
      <name val="Liddie Black"/>
      <family val="0"/>
    </font>
    <font>
      <sz val="10"/>
      <name val="Morpheus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double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double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double"/>
    </border>
  </borders>
  <cellStyleXfs count="64">
    <xf numFmtId="4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17">
    <xf numFmtId="49" fontId="0" fillId="0" borderId="0" xfId="0" applyAlignment="1">
      <alignment/>
    </xf>
    <xf numFmtId="49" fontId="2" fillId="0" borderId="10" xfId="0" applyFont="1" applyBorder="1" applyAlignment="1">
      <alignment/>
    </xf>
    <xf numFmtId="49" fontId="3" fillId="0" borderId="11" xfId="0" applyFont="1" applyBorder="1" applyAlignment="1">
      <alignment/>
    </xf>
    <xf numFmtId="49" fontId="2" fillId="0" borderId="0" xfId="0" applyFont="1" applyBorder="1" applyAlignment="1">
      <alignment/>
    </xf>
    <xf numFmtId="49" fontId="0" fillId="0" borderId="0" xfId="0" applyBorder="1" applyAlignment="1">
      <alignment/>
    </xf>
    <xf numFmtId="49" fontId="2" fillId="0" borderId="0" xfId="0" applyFont="1" applyBorder="1" applyAlignment="1">
      <alignment horizontal="center"/>
    </xf>
    <xf numFmtId="49" fontId="3" fillId="0" borderId="0" xfId="0" applyFont="1" applyBorder="1" applyAlignment="1">
      <alignment/>
    </xf>
    <xf numFmtId="49" fontId="2" fillId="0" borderId="0" xfId="0" applyFont="1" applyBorder="1" applyAlignment="1">
      <alignment/>
    </xf>
    <xf numFmtId="49" fontId="8" fillId="0" borderId="0" xfId="0" applyFont="1" applyAlignment="1">
      <alignment/>
    </xf>
    <xf numFmtId="2" fontId="2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49" fontId="9" fillId="0" borderId="18" xfId="0" applyNumberFormat="1" applyFont="1" applyBorder="1" applyAlignment="1">
      <alignment/>
    </xf>
    <xf numFmtId="49" fontId="10" fillId="0" borderId="0" xfId="0" applyFont="1" applyAlignment="1">
      <alignment/>
    </xf>
    <xf numFmtId="1" fontId="9" fillId="0" borderId="13" xfId="0" applyNumberFormat="1" applyFont="1" applyBorder="1" applyAlignment="1">
      <alignment horizontal="center"/>
    </xf>
    <xf numFmtId="49" fontId="9" fillId="0" borderId="15" xfId="0" applyFont="1" applyBorder="1" applyAlignment="1">
      <alignment/>
    </xf>
    <xf numFmtId="1" fontId="9" fillId="0" borderId="19" xfId="0" applyNumberFormat="1" applyFont="1" applyBorder="1" applyAlignment="1">
      <alignment horizontal="center"/>
    </xf>
    <xf numFmtId="49" fontId="9" fillId="0" borderId="20" xfId="0" applyFont="1" applyBorder="1" applyAlignment="1">
      <alignment horizontal="center"/>
    </xf>
    <xf numFmtId="49" fontId="9" fillId="0" borderId="14" xfId="0" applyFont="1" applyBorder="1" applyAlignment="1">
      <alignment horizontal="center"/>
    </xf>
    <xf numFmtId="49" fontId="9" fillId="0" borderId="15" xfId="0" applyFont="1" applyBorder="1" applyAlignment="1">
      <alignment horizontal="center"/>
    </xf>
    <xf numFmtId="49" fontId="9" fillId="0" borderId="21" xfId="0" applyFont="1" applyBorder="1" applyAlignment="1">
      <alignment/>
    </xf>
    <xf numFmtId="49" fontId="9" fillId="0" borderId="14" xfId="0" applyFont="1" applyBorder="1" applyAlignment="1">
      <alignment/>
    </xf>
    <xf numFmtId="49" fontId="9" fillId="0" borderId="13" xfId="0" applyFont="1" applyBorder="1" applyAlignment="1">
      <alignment horizontal="center"/>
    </xf>
    <xf numFmtId="49" fontId="9" fillId="0" borderId="13" xfId="0" applyFont="1" applyBorder="1" applyAlignment="1">
      <alignment/>
    </xf>
    <xf numFmtId="49" fontId="10" fillId="0" borderId="0" xfId="0" applyFont="1" applyBorder="1" applyAlignment="1">
      <alignment/>
    </xf>
    <xf numFmtId="49" fontId="10" fillId="0" borderId="0" xfId="0" applyFont="1" applyBorder="1" applyAlignment="1">
      <alignment horizontal="center"/>
    </xf>
    <xf numFmtId="49" fontId="9" fillId="0" borderId="20" xfId="0" applyFont="1" applyBorder="1" applyAlignment="1">
      <alignment/>
    </xf>
    <xf numFmtId="49" fontId="9" fillId="0" borderId="0" xfId="0" applyFont="1" applyBorder="1" applyAlignment="1">
      <alignment/>
    </xf>
    <xf numFmtId="49" fontId="9" fillId="0" borderId="0" xfId="0" applyFont="1" applyAlignment="1">
      <alignment/>
    </xf>
    <xf numFmtId="49" fontId="9" fillId="0" borderId="22" xfId="0" applyFont="1" applyBorder="1" applyAlignment="1">
      <alignment/>
    </xf>
    <xf numFmtId="49" fontId="9" fillId="0" borderId="23" xfId="0" applyFont="1" applyBorder="1" applyAlignment="1">
      <alignment/>
    </xf>
    <xf numFmtId="49" fontId="9" fillId="0" borderId="23" xfId="0" applyFont="1" applyBorder="1" applyAlignment="1">
      <alignment horizontal="center"/>
    </xf>
    <xf numFmtId="49" fontId="9" fillId="0" borderId="24" xfId="0" applyFont="1" applyBorder="1" applyAlignment="1">
      <alignment horizontal="center"/>
    </xf>
    <xf numFmtId="49" fontId="9" fillId="0" borderId="24" xfId="0" applyFont="1" applyBorder="1" applyAlignment="1">
      <alignment/>
    </xf>
    <xf numFmtId="49" fontId="9" fillId="0" borderId="0" xfId="0" applyFont="1" applyBorder="1" applyAlignment="1">
      <alignment horizontal="center"/>
    </xf>
    <xf numFmtId="49" fontId="9" fillId="0" borderId="22" xfId="0" applyFont="1" applyBorder="1" applyAlignment="1">
      <alignment horizontal="center"/>
    </xf>
    <xf numFmtId="49" fontId="9" fillId="0" borderId="25" xfId="0" applyFont="1" applyBorder="1" applyAlignment="1">
      <alignment/>
    </xf>
    <xf numFmtId="49" fontId="9" fillId="0" borderId="25" xfId="0" applyFont="1" applyBorder="1" applyAlignment="1">
      <alignment horizontal="center"/>
    </xf>
    <xf numFmtId="49" fontId="9" fillId="0" borderId="19" xfId="0" applyFont="1" applyBorder="1" applyAlignment="1">
      <alignment horizontal="center"/>
    </xf>
    <xf numFmtId="49" fontId="9" fillId="0" borderId="0" xfId="0" applyFont="1" applyAlignment="1">
      <alignment horizontal="center"/>
    </xf>
    <xf numFmtId="49" fontId="11" fillId="0" borderId="15" xfId="0" applyFont="1" applyBorder="1" applyAlignment="1">
      <alignment horizontal="center"/>
    </xf>
    <xf numFmtId="49" fontId="11" fillId="0" borderId="13" xfId="0" applyFont="1" applyBorder="1" applyAlignment="1">
      <alignment horizontal="center"/>
    </xf>
    <xf numFmtId="49" fontId="9" fillId="0" borderId="26" xfId="0" applyFont="1" applyBorder="1" applyAlignment="1">
      <alignment/>
    </xf>
    <xf numFmtId="49" fontId="12" fillId="0" borderId="17" xfId="0" applyFont="1" applyBorder="1" applyAlignment="1">
      <alignment/>
    </xf>
    <xf numFmtId="49" fontId="9" fillId="0" borderId="17" xfId="0" applyFont="1" applyBorder="1" applyAlignment="1">
      <alignment/>
    </xf>
    <xf numFmtId="49" fontId="12" fillId="0" borderId="27" xfId="0" applyFont="1" applyBorder="1" applyAlignment="1">
      <alignment/>
    </xf>
    <xf numFmtId="49" fontId="9" fillId="0" borderId="18" xfId="0" applyFont="1" applyBorder="1" applyAlignment="1">
      <alignment/>
    </xf>
    <xf numFmtId="49" fontId="10" fillId="0" borderId="18" xfId="0" applyFont="1" applyBorder="1" applyAlignment="1">
      <alignment/>
    </xf>
    <xf numFmtId="49" fontId="10" fillId="0" borderId="26" xfId="0" applyFont="1" applyBorder="1" applyAlignment="1">
      <alignment/>
    </xf>
    <xf numFmtId="49" fontId="12" fillId="0" borderId="0" xfId="0" applyFont="1" applyBorder="1" applyAlignment="1">
      <alignment/>
    </xf>
    <xf numFmtId="49" fontId="9" fillId="0" borderId="10" xfId="0" applyFont="1" applyBorder="1" applyAlignment="1">
      <alignment/>
    </xf>
    <xf numFmtId="49" fontId="9" fillId="0" borderId="28" xfId="0" applyFont="1" applyBorder="1" applyAlignment="1">
      <alignment/>
    </xf>
    <xf numFmtId="49" fontId="12" fillId="0" borderId="27" xfId="0" applyNumberFormat="1" applyFont="1" applyBorder="1" applyAlignment="1">
      <alignment/>
    </xf>
    <xf numFmtId="49" fontId="10" fillId="0" borderId="18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/>
    </xf>
    <xf numFmtId="49" fontId="9" fillId="0" borderId="18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/>
    </xf>
    <xf numFmtId="1" fontId="12" fillId="0" borderId="18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/>
    </xf>
    <xf numFmtId="1" fontId="12" fillId="0" borderId="26" xfId="0" applyNumberFormat="1" applyFont="1" applyBorder="1" applyAlignment="1">
      <alignment horizontal="center"/>
    </xf>
    <xf numFmtId="49" fontId="10" fillId="0" borderId="18" xfId="0" applyFont="1" applyBorder="1" applyAlignment="1">
      <alignment horizontal="center"/>
    </xf>
    <xf numFmtId="49" fontId="13" fillId="0" borderId="18" xfId="0" applyFont="1" applyBorder="1" applyAlignment="1">
      <alignment horizontal="center"/>
    </xf>
    <xf numFmtId="49" fontId="13" fillId="0" borderId="17" xfId="0" applyFont="1" applyBorder="1" applyAlignment="1">
      <alignment horizontal="center"/>
    </xf>
    <xf numFmtId="49" fontId="14" fillId="0" borderId="0" xfId="0" applyFont="1" applyBorder="1" applyAlignment="1">
      <alignment/>
    </xf>
    <xf numFmtId="49" fontId="10" fillId="0" borderId="0" xfId="0" applyFont="1" applyBorder="1" applyAlignment="1">
      <alignment horizontal="right"/>
    </xf>
    <xf numFmtId="49" fontId="12" fillId="0" borderId="17" xfId="0" applyNumberFormat="1" applyFont="1" applyBorder="1" applyAlignment="1">
      <alignment/>
    </xf>
    <xf numFmtId="49" fontId="9" fillId="0" borderId="29" xfId="0" applyFont="1" applyBorder="1" applyAlignment="1">
      <alignment horizontal="center"/>
    </xf>
    <xf numFmtId="49" fontId="9" fillId="0" borderId="30" xfId="0" applyFont="1" applyBorder="1" applyAlignment="1">
      <alignment horizontal="center"/>
    </xf>
    <xf numFmtId="49" fontId="2" fillId="0" borderId="10" xfId="0" applyFont="1" applyBorder="1" applyAlignment="1">
      <alignment/>
    </xf>
    <xf numFmtId="49" fontId="2" fillId="0" borderId="11" xfId="0" applyFont="1" applyBorder="1" applyAlignment="1">
      <alignment/>
    </xf>
    <xf numFmtId="49" fontId="2" fillId="0" borderId="28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49" fontId="3" fillId="0" borderId="33" xfId="0" applyFont="1" applyBorder="1" applyAlignment="1">
      <alignment/>
    </xf>
    <xf numFmtId="49" fontId="3" fillId="0" borderId="34" xfId="0" applyFont="1" applyBorder="1" applyAlignment="1">
      <alignment/>
    </xf>
    <xf numFmtId="49" fontId="3" fillId="0" borderId="35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0" xfId="44" applyNumberFormat="1" applyFont="1" applyBorder="1" applyAlignment="1">
      <alignment horizontal="center"/>
    </xf>
    <xf numFmtId="0" fontId="7" fillId="0" borderId="12" xfId="44" applyNumberFormat="1" applyFont="1" applyBorder="1" applyAlignment="1">
      <alignment horizontal="center"/>
    </xf>
    <xf numFmtId="0" fontId="7" fillId="0" borderId="12" xfId="44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4" fillId="0" borderId="22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36" xfId="44" applyNumberFormat="1" applyFont="1" applyBorder="1" applyAlignment="1">
      <alignment horizontal="center"/>
    </xf>
    <xf numFmtId="0" fontId="4" fillId="0" borderId="22" xfId="44" applyNumberFormat="1" applyFont="1" applyBorder="1" applyAlignment="1">
      <alignment horizontal="center"/>
    </xf>
    <xf numFmtId="0" fontId="4" fillId="0" borderId="22" xfId="44" applyNumberFormat="1" applyFont="1" applyBorder="1" applyAlignment="1">
      <alignment horizontal="left"/>
    </xf>
    <xf numFmtId="0" fontId="4" fillId="0" borderId="22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44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37" xfId="0" applyNumberFormat="1" applyFont="1" applyBorder="1" applyAlignment="1">
      <alignment/>
    </xf>
    <xf numFmtId="0" fontId="4" fillId="0" borderId="0" xfId="44" applyNumberFormat="1" applyFont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4" fillId="0" borderId="0" xfId="44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44" applyNumberFormat="1" applyFont="1" applyAlignment="1">
      <alignment horizontal="left"/>
    </xf>
    <xf numFmtId="0" fontId="4" fillId="0" borderId="22" xfId="0" applyNumberFormat="1" applyFont="1" applyBorder="1" applyAlignment="1" quotePrefix="1">
      <alignment horizontal="center"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 quotePrefix="1">
      <alignment horizontal="center"/>
    </xf>
    <xf numFmtId="0" fontId="4" fillId="0" borderId="31" xfId="0" applyNumberFormat="1" applyFont="1" applyBorder="1" applyAlignment="1">
      <alignment horizontal="left"/>
    </xf>
    <xf numFmtId="0" fontId="4" fillId="0" borderId="34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/>
    </xf>
    <xf numFmtId="0" fontId="4" fillId="0" borderId="34" xfId="44" applyNumberFormat="1" applyFont="1" applyBorder="1" applyAlignment="1">
      <alignment horizontal="center"/>
    </xf>
    <xf numFmtId="0" fontId="4" fillId="0" borderId="31" xfId="44" applyNumberFormat="1" applyFont="1" applyBorder="1" applyAlignment="1">
      <alignment horizontal="center"/>
    </xf>
    <xf numFmtId="0" fontId="4" fillId="0" borderId="31" xfId="44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/>
    </xf>
    <xf numFmtId="0" fontId="9" fillId="0" borderId="18" xfId="0" applyNumberFormat="1" applyFont="1" applyBorder="1" applyAlignment="1">
      <alignment/>
    </xf>
    <xf numFmtId="0" fontId="10" fillId="0" borderId="18" xfId="0" applyNumberFormat="1" applyFont="1" applyBorder="1" applyAlignment="1">
      <alignment/>
    </xf>
    <xf numFmtId="0" fontId="10" fillId="0" borderId="26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27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12" fillId="0" borderId="38" xfId="0" applyNumberFormat="1" applyFont="1" applyBorder="1" applyAlignment="1">
      <alignment/>
    </xf>
    <xf numFmtId="0" fontId="10" fillId="0" borderId="39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0" fontId="10" fillId="0" borderId="40" xfId="0" applyNumberFormat="1" applyFont="1" applyBorder="1" applyAlignment="1">
      <alignment/>
    </xf>
    <xf numFmtId="0" fontId="12" fillId="0" borderId="36" xfId="0" applyNumberFormat="1" applyFont="1" applyBorder="1" applyAlignment="1">
      <alignment/>
    </xf>
    <xf numFmtId="0" fontId="10" fillId="0" borderId="15" xfId="0" applyNumberFormat="1" applyFont="1" applyBorder="1" applyAlignment="1">
      <alignment/>
    </xf>
    <xf numFmtId="0" fontId="9" fillId="0" borderId="15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0" fontId="10" fillId="0" borderId="34" xfId="0" applyNumberFormat="1" applyFont="1" applyBorder="1" applyAlignment="1">
      <alignment/>
    </xf>
    <xf numFmtId="0" fontId="9" fillId="0" borderId="34" xfId="0" applyNumberFormat="1" applyFont="1" applyBorder="1" applyAlignment="1">
      <alignment/>
    </xf>
    <xf numFmtId="0" fontId="10" fillId="0" borderId="35" xfId="0" applyNumberFormat="1" applyFont="1" applyBorder="1" applyAlignment="1">
      <alignment/>
    </xf>
    <xf numFmtId="0" fontId="12" fillId="0" borderId="0" xfId="0" applyNumberFormat="1" applyFont="1" applyAlignment="1">
      <alignment horizontal="right"/>
    </xf>
    <xf numFmtId="0" fontId="9" fillId="0" borderId="17" xfId="0" applyNumberFormat="1" applyFont="1" applyBorder="1" applyAlignment="1">
      <alignment horizontal="center"/>
    </xf>
    <xf numFmtId="0" fontId="12" fillId="0" borderId="41" xfId="0" applyNumberFormat="1" applyFont="1" applyBorder="1" applyAlignment="1">
      <alignment/>
    </xf>
    <xf numFmtId="0" fontId="9" fillId="0" borderId="41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/>
    </xf>
    <xf numFmtId="0" fontId="9" fillId="0" borderId="42" xfId="0" applyNumberFormat="1" applyFont="1" applyBorder="1" applyAlignment="1">
      <alignment/>
    </xf>
    <xf numFmtId="0" fontId="9" fillId="0" borderId="43" xfId="0" applyNumberFormat="1" applyFont="1" applyBorder="1" applyAlignment="1">
      <alignment/>
    </xf>
    <xf numFmtId="0" fontId="9" fillId="0" borderId="23" xfId="0" applyNumberFormat="1" applyFont="1" applyBorder="1" applyAlignment="1">
      <alignment/>
    </xf>
    <xf numFmtId="0" fontId="9" fillId="0" borderId="44" xfId="0" applyNumberFormat="1" applyFont="1" applyBorder="1" applyAlignment="1">
      <alignment/>
    </xf>
    <xf numFmtId="0" fontId="9" fillId="0" borderId="42" xfId="0" applyNumberFormat="1" applyFont="1" applyBorder="1" applyAlignment="1">
      <alignment horizontal="center"/>
    </xf>
    <xf numFmtId="0" fontId="9" fillId="0" borderId="42" xfId="0" applyNumberFormat="1" applyFont="1" applyBorder="1" applyAlignment="1">
      <alignment/>
    </xf>
    <xf numFmtId="0" fontId="9" fillId="0" borderId="45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/>
    </xf>
    <xf numFmtId="0" fontId="9" fillId="0" borderId="23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right"/>
    </xf>
    <xf numFmtId="0" fontId="9" fillId="0" borderId="38" xfId="0" applyNumberFormat="1" applyFont="1" applyBorder="1" applyAlignment="1">
      <alignment horizontal="center"/>
    </xf>
    <xf numFmtId="0" fontId="10" fillId="0" borderId="46" xfId="0" applyNumberFormat="1" applyFont="1" applyBorder="1" applyAlignment="1">
      <alignment/>
    </xf>
    <xf numFmtId="0" fontId="9" fillId="0" borderId="47" xfId="0" applyNumberFormat="1" applyFont="1" applyBorder="1" applyAlignment="1">
      <alignment/>
    </xf>
    <xf numFmtId="0" fontId="9" fillId="0" borderId="48" xfId="0" applyNumberFormat="1" applyFont="1" applyBorder="1" applyAlignment="1">
      <alignment horizontal="center"/>
    </xf>
    <xf numFmtId="0" fontId="9" fillId="0" borderId="48" xfId="0" applyNumberFormat="1" applyFont="1" applyBorder="1" applyAlignment="1">
      <alignment/>
    </xf>
    <xf numFmtId="0" fontId="9" fillId="0" borderId="49" xfId="0" applyNumberFormat="1" applyFont="1" applyBorder="1" applyAlignment="1">
      <alignment/>
    </xf>
    <xf numFmtId="0" fontId="10" fillId="0" borderId="36" xfId="0" applyNumberFormat="1" applyFont="1" applyBorder="1" applyAlignment="1">
      <alignment horizontal="center"/>
    </xf>
    <xf numFmtId="0" fontId="10" fillId="0" borderId="50" xfId="0" applyNumberFormat="1" applyFont="1" applyBorder="1" applyAlignment="1">
      <alignment horizontal="center"/>
    </xf>
    <xf numFmtId="0" fontId="9" fillId="0" borderId="51" xfId="0" applyNumberFormat="1" applyFont="1" applyBorder="1" applyAlignment="1">
      <alignment/>
    </xf>
    <xf numFmtId="0" fontId="9" fillId="0" borderId="52" xfId="0" applyNumberFormat="1" applyFont="1" applyBorder="1" applyAlignment="1">
      <alignment/>
    </xf>
    <xf numFmtId="0" fontId="9" fillId="0" borderId="53" xfId="0" applyNumberFormat="1" applyFont="1" applyBorder="1" applyAlignment="1">
      <alignment/>
    </xf>
    <xf numFmtId="0" fontId="9" fillId="0" borderId="54" xfId="0" applyNumberFormat="1" applyFont="1" applyBorder="1" applyAlignment="1">
      <alignment horizontal="center"/>
    </xf>
    <xf numFmtId="0" fontId="9" fillId="0" borderId="54" xfId="0" applyNumberFormat="1" applyFont="1" applyBorder="1" applyAlignment="1">
      <alignment/>
    </xf>
    <xf numFmtId="0" fontId="9" fillId="0" borderId="55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33" xfId="0" applyNumberFormat="1" applyFont="1" applyBorder="1" applyAlignment="1">
      <alignment horizontal="center"/>
    </xf>
    <xf numFmtId="0" fontId="10" fillId="0" borderId="3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/>
    </xf>
    <xf numFmtId="0" fontId="9" fillId="0" borderId="56" xfId="0" applyNumberFormat="1" applyFont="1" applyBorder="1" applyAlignment="1">
      <alignment/>
    </xf>
    <xf numFmtId="0" fontId="9" fillId="0" borderId="40" xfId="0" applyNumberFormat="1" applyFont="1" applyBorder="1" applyAlignment="1">
      <alignment/>
    </xf>
    <xf numFmtId="0" fontId="10" fillId="0" borderId="43" xfId="0" applyNumberFormat="1" applyFont="1" applyBorder="1" applyAlignment="1">
      <alignment/>
    </xf>
    <xf numFmtId="0" fontId="9" fillId="0" borderId="57" xfId="0" applyNumberFormat="1" applyFont="1" applyBorder="1" applyAlignment="1">
      <alignment/>
    </xf>
    <xf numFmtId="0" fontId="9" fillId="0" borderId="58" xfId="0" applyNumberFormat="1" applyFont="1" applyBorder="1" applyAlignment="1">
      <alignment/>
    </xf>
    <xf numFmtId="0" fontId="10" fillId="0" borderId="59" xfId="0" applyNumberFormat="1" applyFont="1" applyBorder="1" applyAlignment="1">
      <alignment/>
    </xf>
    <xf numFmtId="0" fontId="9" fillId="0" borderId="29" xfId="0" applyNumberFormat="1" applyFont="1" applyBorder="1" applyAlignment="1">
      <alignment/>
    </xf>
    <xf numFmtId="0" fontId="9" fillId="0" borderId="18" xfId="0" applyNumberFormat="1" applyFont="1" applyBorder="1" applyAlignment="1">
      <alignment horizontal="right"/>
    </xf>
    <xf numFmtId="0" fontId="9" fillId="0" borderId="18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right"/>
    </xf>
    <xf numFmtId="0" fontId="12" fillId="0" borderId="18" xfId="0" applyNumberFormat="1" applyFont="1" applyBorder="1" applyAlignment="1">
      <alignment/>
    </xf>
    <xf numFmtId="0" fontId="12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/>
    </xf>
    <xf numFmtId="0" fontId="12" fillId="0" borderId="26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/>
    </xf>
    <xf numFmtId="0" fontId="13" fillId="0" borderId="18" xfId="0" applyNumberFormat="1" applyFont="1" applyBorder="1" applyAlignment="1">
      <alignment/>
    </xf>
    <xf numFmtId="0" fontId="13" fillId="0" borderId="26" xfId="0" applyNumberFormat="1" applyFont="1" applyBorder="1" applyAlignment="1">
      <alignment/>
    </xf>
    <xf numFmtId="0" fontId="9" fillId="0" borderId="13" xfId="0" applyNumberFormat="1" applyFont="1" applyBorder="1" applyAlignment="1" quotePrefix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Fill="1" applyBorder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33" borderId="38" xfId="0" applyNumberFormat="1" applyFill="1" applyBorder="1" applyAlignment="1">
      <alignment/>
    </xf>
    <xf numFmtId="0" fontId="0" fillId="33" borderId="39" xfId="0" applyNumberFormat="1" applyFill="1" applyBorder="1" applyAlignment="1">
      <alignment horizontal="center" vertical="center"/>
    </xf>
    <xf numFmtId="0" fontId="0" fillId="33" borderId="46" xfId="0" applyNumberFormat="1" applyFill="1" applyBorder="1" applyAlignment="1">
      <alignment horizontal="center" vertical="center"/>
    </xf>
    <xf numFmtId="0" fontId="0" fillId="0" borderId="36" xfId="0" applyNumberFormat="1" applyBorder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33" borderId="36" xfId="0" applyNumberFormat="1" applyFill="1" applyBorder="1" applyAlignment="1">
      <alignment/>
    </xf>
    <xf numFmtId="0" fontId="0" fillId="33" borderId="0" xfId="0" applyNumberFormat="1" applyFill="1" applyBorder="1" applyAlignment="1">
      <alignment horizontal="center" vertical="center"/>
    </xf>
    <xf numFmtId="0" fontId="0" fillId="33" borderId="5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33" borderId="39" xfId="0" applyNumberFormat="1" applyFill="1" applyBorder="1" applyAlignment="1">
      <alignment horizontal="center"/>
    </xf>
    <xf numFmtId="0" fontId="0" fillId="33" borderId="46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50" xfId="0" applyNumberFormat="1" applyBorder="1" applyAlignment="1">
      <alignment horizontal="center"/>
    </xf>
    <xf numFmtId="0" fontId="0" fillId="33" borderId="0" xfId="0" applyNumberFormat="1" applyFill="1" applyBorder="1" applyAlignment="1">
      <alignment horizontal="center"/>
    </xf>
    <xf numFmtId="0" fontId="0" fillId="33" borderId="50" xfId="0" applyNumberFormat="1" applyFill="1" applyBorder="1" applyAlignment="1">
      <alignment horizontal="center"/>
    </xf>
    <xf numFmtId="0" fontId="0" fillId="33" borderId="33" xfId="0" applyNumberFormat="1" applyFill="1" applyBorder="1" applyAlignment="1">
      <alignment/>
    </xf>
    <xf numFmtId="0" fontId="0" fillId="33" borderId="34" xfId="0" applyNumberFormat="1" applyFill="1" applyBorder="1" applyAlignment="1">
      <alignment horizontal="center" vertical="center"/>
    </xf>
    <xf numFmtId="0" fontId="0" fillId="33" borderId="35" xfId="0" applyNumberFormat="1" applyFill="1" applyBorder="1" applyAlignment="1">
      <alignment horizontal="center" vertical="center"/>
    </xf>
    <xf numFmtId="0" fontId="0" fillId="0" borderId="50" xfId="0" applyNumberFormat="1" applyBorder="1" applyAlignment="1" quotePrefix="1">
      <alignment horizontal="center"/>
    </xf>
    <xf numFmtId="0" fontId="0" fillId="33" borderId="34" xfId="0" applyNumberFormat="1" applyFill="1" applyBorder="1" applyAlignment="1">
      <alignment horizontal="center"/>
    </xf>
    <xf numFmtId="0" fontId="0" fillId="33" borderId="35" xfId="0" applyNumberFormat="1" applyFill="1" applyBorder="1" applyAlignment="1">
      <alignment horizontal="center"/>
    </xf>
    <xf numFmtId="0" fontId="4" fillId="0" borderId="22" xfId="0" applyNumberFormat="1" applyFont="1" applyBorder="1" applyAlignment="1" quotePrefix="1">
      <alignment/>
    </xf>
    <xf numFmtId="0" fontId="0" fillId="0" borderId="36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0" fillId="33" borderId="36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5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Fill="1" applyBorder="1" applyAlignment="1">
      <alignment/>
    </xf>
    <xf numFmtId="0" fontId="7" fillId="0" borderId="36" xfId="0" applyNumberFormat="1" applyFont="1" applyFill="1" applyBorder="1" applyAlignment="1">
      <alignment horizontal="left"/>
    </xf>
    <xf numFmtId="49" fontId="0" fillId="0" borderId="0" xfId="0" applyFont="1" applyAlignment="1">
      <alignment/>
    </xf>
    <xf numFmtId="0" fontId="4" fillId="0" borderId="0" xfId="0" applyNumberFormat="1" applyFont="1" applyBorder="1" applyAlignment="1" quotePrefix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9" fillId="0" borderId="13" xfId="0" applyNumberFormat="1" applyFont="1" applyBorder="1" applyAlignment="1">
      <alignment/>
    </xf>
    <xf numFmtId="0" fontId="9" fillId="0" borderId="24" xfId="0" applyNumberFormat="1" applyFont="1" applyBorder="1" applyAlignment="1">
      <alignment/>
    </xf>
    <xf numFmtId="0" fontId="9" fillId="0" borderId="19" xfId="0" applyNumberFormat="1" applyFont="1" applyBorder="1" applyAlignment="1">
      <alignment/>
    </xf>
    <xf numFmtId="0" fontId="9" fillId="0" borderId="30" xfId="0" applyNumberFormat="1" applyFont="1" applyBorder="1" applyAlignment="1">
      <alignment/>
    </xf>
    <xf numFmtId="0" fontId="9" fillId="0" borderId="23" xfId="0" applyNumberFormat="1" applyFont="1" applyBorder="1" applyAlignment="1">
      <alignment/>
    </xf>
    <xf numFmtId="0" fontId="9" fillId="0" borderId="60" xfId="0" applyNumberFormat="1" applyFont="1" applyBorder="1" applyAlignment="1">
      <alignment/>
    </xf>
    <xf numFmtId="0" fontId="9" fillId="0" borderId="61" xfId="0" applyNumberFormat="1" applyFont="1" applyBorder="1" applyAlignment="1">
      <alignment/>
    </xf>
    <xf numFmtId="0" fontId="9" fillId="0" borderId="25" xfId="0" applyNumberFormat="1" applyFont="1" applyBorder="1" applyAlignment="1">
      <alignment/>
    </xf>
    <xf numFmtId="0" fontId="9" fillId="0" borderId="29" xfId="0" applyNumberFormat="1" applyFont="1" applyBorder="1" applyAlignment="1">
      <alignment/>
    </xf>
    <xf numFmtId="0" fontId="9" fillId="0" borderId="62" xfId="0" applyNumberFormat="1" applyFont="1" applyBorder="1" applyAlignment="1">
      <alignment/>
    </xf>
    <xf numFmtId="0" fontId="9" fillId="0" borderId="20" xfId="0" applyNumberFormat="1" applyFont="1" applyBorder="1" applyAlignment="1">
      <alignment/>
    </xf>
    <xf numFmtId="0" fontId="9" fillId="0" borderId="40" xfId="0" applyNumberFormat="1" applyFont="1" applyBorder="1" applyAlignment="1">
      <alignment/>
    </xf>
    <xf numFmtId="0" fontId="9" fillId="0" borderId="42" xfId="0" applyNumberFormat="1" applyFont="1" applyBorder="1" applyAlignment="1">
      <alignment/>
    </xf>
    <xf numFmtId="0" fontId="9" fillId="0" borderId="44" xfId="0" applyNumberFormat="1" applyFont="1" applyBorder="1" applyAlignment="1">
      <alignment/>
    </xf>
    <xf numFmtId="0" fontId="10" fillId="0" borderId="27" xfId="0" applyNumberFormat="1" applyFont="1" applyBorder="1" applyAlignment="1" quotePrefix="1">
      <alignment/>
    </xf>
    <xf numFmtId="0" fontId="10" fillId="0" borderId="18" xfId="0" applyNumberFormat="1" applyFont="1" applyBorder="1" applyAlignment="1">
      <alignment/>
    </xf>
    <xf numFmtId="0" fontId="10" fillId="0" borderId="26" xfId="0" applyNumberFormat="1" applyFont="1" applyBorder="1" applyAlignment="1">
      <alignment/>
    </xf>
    <xf numFmtId="0" fontId="9" fillId="0" borderId="59" xfId="0" applyNumberFormat="1" applyFont="1" applyBorder="1" applyAlignment="1">
      <alignment/>
    </xf>
    <xf numFmtId="0" fontId="9" fillId="0" borderId="56" xfId="0" applyNumberFormat="1" applyFont="1" applyBorder="1" applyAlignment="1">
      <alignment/>
    </xf>
    <xf numFmtId="0" fontId="10" fillId="0" borderId="42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0" fontId="10" fillId="0" borderId="60" xfId="0" applyNumberFormat="1" applyFont="1" applyBorder="1" applyAlignment="1">
      <alignment/>
    </xf>
    <xf numFmtId="0" fontId="10" fillId="0" borderId="58" xfId="0" applyNumberFormat="1" applyFont="1" applyBorder="1" applyAlignment="1">
      <alignment/>
    </xf>
    <xf numFmtId="0" fontId="10" fillId="0" borderId="25" xfId="0" applyNumberFormat="1" applyFont="1" applyBorder="1" applyAlignment="1">
      <alignment/>
    </xf>
    <xf numFmtId="0" fontId="10" fillId="0" borderId="29" xfId="0" applyNumberFormat="1" applyFont="1" applyBorder="1" applyAlignment="1">
      <alignment/>
    </xf>
    <xf numFmtId="0" fontId="9" fillId="0" borderId="27" xfId="0" applyNumberFormat="1" applyFont="1" applyBorder="1" applyAlignment="1" quotePrefix="1">
      <alignment/>
    </xf>
    <xf numFmtId="0" fontId="9" fillId="0" borderId="18" xfId="0" applyNumberFormat="1" applyFont="1" applyBorder="1" applyAlignment="1">
      <alignment/>
    </xf>
    <xf numFmtId="0" fontId="9" fillId="0" borderId="26" xfId="0" applyNumberFormat="1" applyFont="1" applyBorder="1" applyAlignment="1">
      <alignment/>
    </xf>
    <xf numFmtId="0" fontId="9" fillId="0" borderId="43" xfId="0" applyNumberFormat="1" applyFont="1" applyBorder="1" applyAlignment="1">
      <alignment/>
    </xf>
    <xf numFmtId="0" fontId="12" fillId="0" borderId="27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49" fontId="9" fillId="0" borderId="38" xfId="0" applyFont="1" applyBorder="1" applyAlignment="1">
      <alignment vertical="top" wrapText="1"/>
    </xf>
    <xf numFmtId="49" fontId="0" fillId="0" borderId="39" xfId="0" applyBorder="1" applyAlignment="1">
      <alignment vertical="top" wrapText="1"/>
    </xf>
    <xf numFmtId="49" fontId="0" fillId="0" borderId="46" xfId="0" applyBorder="1" applyAlignment="1">
      <alignment vertical="top" wrapText="1"/>
    </xf>
    <xf numFmtId="49" fontId="0" fillId="0" borderId="36" xfId="0" applyBorder="1" applyAlignment="1">
      <alignment vertical="top" wrapText="1"/>
    </xf>
    <xf numFmtId="49" fontId="0" fillId="0" borderId="0" xfId="0" applyAlignment="1">
      <alignment vertical="top" wrapText="1"/>
    </xf>
    <xf numFmtId="49" fontId="0" fillId="0" borderId="50" xfId="0" applyBorder="1" applyAlignment="1">
      <alignment vertical="top" wrapText="1"/>
    </xf>
    <xf numFmtId="49" fontId="0" fillId="0" borderId="33" xfId="0" applyBorder="1" applyAlignment="1">
      <alignment vertical="top" wrapText="1"/>
    </xf>
    <xf numFmtId="49" fontId="0" fillId="0" borderId="34" xfId="0" applyBorder="1" applyAlignment="1">
      <alignment vertical="top" wrapText="1"/>
    </xf>
    <xf numFmtId="49" fontId="0" fillId="0" borderId="35" xfId="0" applyBorder="1" applyAlignment="1">
      <alignment vertical="top" wrapText="1"/>
    </xf>
    <xf numFmtId="49" fontId="9" fillId="0" borderId="63" xfId="0" applyFont="1" applyBorder="1" applyAlignment="1">
      <alignment/>
    </xf>
    <xf numFmtId="49" fontId="9" fillId="0" borderId="15" xfId="0" applyFont="1" applyBorder="1" applyAlignment="1">
      <alignment/>
    </xf>
    <xf numFmtId="49" fontId="9" fillId="0" borderId="21" xfId="0" applyFont="1" applyBorder="1" applyAlignment="1">
      <alignment/>
    </xf>
    <xf numFmtId="49" fontId="9" fillId="0" borderId="38" xfId="0" applyFont="1" applyBorder="1" applyAlignment="1">
      <alignment wrapText="1"/>
    </xf>
    <xf numFmtId="49" fontId="0" fillId="0" borderId="39" xfId="0" applyBorder="1" applyAlignment="1">
      <alignment wrapText="1"/>
    </xf>
    <xf numFmtId="49" fontId="0" fillId="0" borderId="46" xfId="0" applyBorder="1" applyAlignment="1">
      <alignment wrapText="1"/>
    </xf>
    <xf numFmtId="49" fontId="0" fillId="0" borderId="36" xfId="0" applyBorder="1" applyAlignment="1">
      <alignment wrapText="1"/>
    </xf>
    <xf numFmtId="49" fontId="0" fillId="0" borderId="0" xfId="0" applyAlignment="1">
      <alignment wrapText="1"/>
    </xf>
    <xf numFmtId="49" fontId="0" fillId="0" borderId="50" xfId="0" applyBorder="1" applyAlignment="1">
      <alignment wrapText="1"/>
    </xf>
    <xf numFmtId="49" fontId="9" fillId="0" borderId="30" xfId="0" applyFont="1" applyBorder="1" applyAlignment="1">
      <alignment/>
    </xf>
    <xf numFmtId="49" fontId="9" fillId="0" borderId="60" xfId="0" applyFont="1" applyBorder="1" applyAlignment="1">
      <alignment/>
    </xf>
    <xf numFmtId="49" fontId="9" fillId="0" borderId="27" xfId="0" applyFont="1" applyBorder="1" applyAlignment="1">
      <alignment shrinkToFit="1"/>
    </xf>
    <xf numFmtId="49" fontId="0" fillId="0" borderId="26" xfId="0" applyBorder="1" applyAlignment="1">
      <alignment shrinkToFit="1"/>
    </xf>
    <xf numFmtId="49" fontId="9" fillId="0" borderId="23" xfId="0" applyFont="1" applyBorder="1" applyAlignment="1">
      <alignment/>
    </xf>
    <xf numFmtId="49" fontId="0" fillId="0" borderId="18" xfId="0" applyBorder="1" applyAlignment="1">
      <alignment shrinkToFit="1"/>
    </xf>
    <xf numFmtId="49" fontId="9" fillId="0" borderId="64" xfId="0" applyFont="1" applyBorder="1" applyAlignment="1">
      <alignment/>
    </xf>
    <xf numFmtId="49" fontId="9" fillId="0" borderId="65" xfId="0" applyFont="1" applyBorder="1" applyAlignment="1">
      <alignment/>
    </xf>
    <xf numFmtId="49" fontId="9" fillId="0" borderId="66" xfId="0" applyFont="1" applyBorder="1" applyAlignment="1">
      <alignment wrapText="1"/>
    </xf>
    <xf numFmtId="49" fontId="0" fillId="0" borderId="67" xfId="0" applyBorder="1" applyAlignment="1">
      <alignment wrapText="1"/>
    </xf>
    <xf numFmtId="49" fontId="0" fillId="0" borderId="68" xfId="0" applyBorder="1" applyAlignment="1">
      <alignment wrapText="1"/>
    </xf>
    <xf numFmtId="49" fontId="0" fillId="0" borderId="33" xfId="0" applyBorder="1" applyAlignment="1">
      <alignment wrapText="1"/>
    </xf>
    <xf numFmtId="49" fontId="0" fillId="0" borderId="34" xfId="0" applyBorder="1" applyAlignment="1">
      <alignment wrapText="1"/>
    </xf>
    <xf numFmtId="49" fontId="0" fillId="0" borderId="35" xfId="0" applyBorder="1" applyAlignment="1">
      <alignment wrapText="1"/>
    </xf>
    <xf numFmtId="49" fontId="9" fillId="0" borderId="61" xfId="0" applyFont="1" applyBorder="1" applyAlignment="1">
      <alignment/>
    </xf>
    <xf numFmtId="49" fontId="9" fillId="0" borderId="25" xfId="0" applyFont="1" applyBorder="1" applyAlignment="1">
      <alignment/>
    </xf>
    <xf numFmtId="49" fontId="9" fillId="0" borderId="29" xfId="0" applyFont="1" applyBorder="1" applyAlignment="1">
      <alignment/>
    </xf>
    <xf numFmtId="49" fontId="2" fillId="0" borderId="30" xfId="0" applyFont="1" applyBorder="1" applyAlignment="1">
      <alignment/>
    </xf>
    <xf numFmtId="49" fontId="2" fillId="0" borderId="23" xfId="0" applyFont="1" applyBorder="1" applyAlignment="1">
      <alignment/>
    </xf>
    <xf numFmtId="49" fontId="2" fillId="0" borderId="60" xfId="0" applyFont="1" applyBorder="1" applyAlignment="1">
      <alignment/>
    </xf>
    <xf numFmtId="49" fontId="3" fillId="0" borderId="30" xfId="0" applyFont="1" applyBorder="1" applyAlignment="1">
      <alignment/>
    </xf>
    <xf numFmtId="49" fontId="3" fillId="0" borderId="60" xfId="0" applyFont="1" applyBorder="1" applyAlignment="1">
      <alignment/>
    </xf>
    <xf numFmtId="49" fontId="0" fillId="0" borderId="64" xfId="0" applyFont="1" applyBorder="1" applyAlignment="1">
      <alignment horizontal="center"/>
    </xf>
    <xf numFmtId="49" fontId="0" fillId="0" borderId="69" xfId="0" applyFont="1" applyBorder="1" applyAlignment="1">
      <alignment horizontal="center"/>
    </xf>
    <xf numFmtId="49" fontId="0" fillId="0" borderId="65" xfId="0" applyFont="1" applyBorder="1" applyAlignment="1">
      <alignment horizontal="center"/>
    </xf>
    <xf numFmtId="49" fontId="2" fillId="0" borderId="70" xfId="0" applyFont="1" applyBorder="1" applyAlignment="1">
      <alignment/>
    </xf>
    <xf numFmtId="49" fontId="2" fillId="0" borderId="71" xfId="0" applyFont="1" applyBorder="1" applyAlignment="1">
      <alignment/>
    </xf>
    <xf numFmtId="49" fontId="2" fillId="0" borderId="72" xfId="0" applyFont="1" applyBorder="1" applyAlignment="1">
      <alignment/>
    </xf>
    <xf numFmtId="49" fontId="3" fillId="0" borderId="70" xfId="0" applyFont="1" applyBorder="1" applyAlignment="1">
      <alignment/>
    </xf>
    <xf numFmtId="49" fontId="3" fillId="0" borderId="72" xfId="0" applyFont="1" applyBorder="1" applyAlignment="1">
      <alignment/>
    </xf>
    <xf numFmtId="49" fontId="3" fillId="0" borderId="73" xfId="0" applyFont="1" applyBorder="1" applyAlignment="1">
      <alignment/>
    </xf>
    <xf numFmtId="49" fontId="3" fillId="0" borderId="74" xfId="0" applyFont="1" applyBorder="1" applyAlignment="1">
      <alignment/>
    </xf>
    <xf numFmtId="49" fontId="3" fillId="0" borderId="75" xfId="0" applyFont="1" applyBorder="1" applyAlignment="1">
      <alignment/>
    </xf>
    <xf numFmtId="49" fontId="3" fillId="0" borderId="10" xfId="0" applyFont="1" applyBorder="1" applyAlignment="1">
      <alignment/>
    </xf>
    <xf numFmtId="49" fontId="3" fillId="0" borderId="28" xfId="0" applyFont="1" applyBorder="1" applyAlignment="1">
      <alignment/>
    </xf>
    <xf numFmtId="49" fontId="3" fillId="0" borderId="30" xfId="0" applyFont="1" applyBorder="1" applyAlignment="1">
      <alignment/>
    </xf>
    <xf numFmtId="49" fontId="3" fillId="0" borderId="23" xfId="0" applyFont="1" applyBorder="1" applyAlignment="1">
      <alignment/>
    </xf>
    <xf numFmtId="49" fontId="3" fillId="0" borderId="60" xfId="0" applyFont="1" applyBorder="1" applyAlignment="1">
      <alignment/>
    </xf>
    <xf numFmtId="49" fontId="3" fillId="0" borderId="23" xfId="0" applyFont="1" applyBorder="1" applyAlignment="1">
      <alignment/>
    </xf>
    <xf numFmtId="49" fontId="3" fillId="0" borderId="60" xfId="0" applyFont="1" applyBorder="1" applyAlignment="1">
      <alignment/>
    </xf>
    <xf numFmtId="49" fontId="2" fillId="0" borderId="10" xfId="0" applyFont="1" applyBorder="1" applyAlignment="1">
      <alignment horizontal="center"/>
    </xf>
    <xf numFmtId="49" fontId="2" fillId="0" borderId="11" xfId="0" applyFont="1" applyBorder="1" applyAlignment="1">
      <alignment horizontal="center"/>
    </xf>
    <xf numFmtId="49" fontId="2" fillId="0" borderId="28" xfId="0" applyFont="1" applyBorder="1" applyAlignment="1">
      <alignment horizontal="center"/>
    </xf>
    <xf numFmtId="49" fontId="3" fillId="0" borderId="64" xfId="0" applyFont="1" applyBorder="1" applyAlignment="1">
      <alignment/>
    </xf>
    <xf numFmtId="49" fontId="3" fillId="0" borderId="69" xfId="0" applyFont="1" applyBorder="1" applyAlignment="1">
      <alignment/>
    </xf>
    <xf numFmtId="49" fontId="3" fillId="0" borderId="65" xfId="0" applyFont="1" applyBorder="1" applyAlignment="1">
      <alignment/>
    </xf>
    <xf numFmtId="49" fontId="3" fillId="0" borderId="30" xfId="0" applyFont="1" applyBorder="1" applyAlignment="1">
      <alignment horizontal="left"/>
    </xf>
    <xf numFmtId="49" fontId="3" fillId="0" borderId="23" xfId="0" applyFont="1" applyBorder="1" applyAlignment="1">
      <alignment horizontal="left"/>
    </xf>
    <xf numFmtId="49" fontId="3" fillId="0" borderId="60" xfId="0" applyFont="1" applyBorder="1" applyAlignment="1">
      <alignment horizontal="left"/>
    </xf>
    <xf numFmtId="49" fontId="3" fillId="0" borderId="30" xfId="0" applyFont="1" applyBorder="1" applyAlignment="1">
      <alignment/>
    </xf>
    <xf numFmtId="49" fontId="3" fillId="0" borderId="23" xfId="0" applyFont="1" applyBorder="1" applyAlignment="1">
      <alignment/>
    </xf>
    <xf numFmtId="49" fontId="3" fillId="0" borderId="71" xfId="0" applyFont="1" applyBorder="1" applyAlignment="1">
      <alignment/>
    </xf>
    <xf numFmtId="49" fontId="2" fillId="0" borderId="73" xfId="0" applyFont="1" applyBorder="1" applyAlignment="1">
      <alignment/>
    </xf>
    <xf numFmtId="49" fontId="2" fillId="0" borderId="75" xfId="0" applyFont="1" applyBorder="1" applyAlignment="1">
      <alignment/>
    </xf>
    <xf numFmtId="49" fontId="2" fillId="0" borderId="74" xfId="0" applyFont="1" applyBorder="1" applyAlignment="1">
      <alignment/>
    </xf>
    <xf numFmtId="49" fontId="3" fillId="0" borderId="73" xfId="0" applyFont="1" applyBorder="1" applyAlignment="1">
      <alignment horizontal="left"/>
    </xf>
    <xf numFmtId="49" fontId="3" fillId="0" borderId="75" xfId="0" applyFont="1" applyBorder="1" applyAlignment="1">
      <alignment horizontal="left"/>
    </xf>
    <xf numFmtId="49" fontId="3" fillId="0" borderId="74" xfId="0" applyFont="1" applyBorder="1" applyAlignment="1">
      <alignment horizontal="left"/>
    </xf>
    <xf numFmtId="49" fontId="3" fillId="0" borderId="33" xfId="0" applyFont="1" applyBorder="1" applyAlignment="1">
      <alignment horizontal="left"/>
    </xf>
    <xf numFmtId="49" fontId="3" fillId="0" borderId="34" xfId="0" applyFont="1" applyBorder="1" applyAlignment="1">
      <alignment horizontal="left"/>
    </xf>
    <xf numFmtId="49" fontId="3" fillId="0" borderId="35" xfId="0" applyFont="1" applyBorder="1" applyAlignment="1">
      <alignment horizontal="left"/>
    </xf>
    <xf numFmtId="49" fontId="3" fillId="0" borderId="23" xfId="0" applyFont="1" applyBorder="1" applyAlignment="1">
      <alignment horizontal="left"/>
    </xf>
    <xf numFmtId="49" fontId="3" fillId="0" borderId="60" xfId="0" applyFont="1" applyBorder="1" applyAlignment="1">
      <alignment horizontal="left"/>
    </xf>
    <xf numFmtId="49" fontId="3" fillId="0" borderId="30" xfId="0" applyFont="1" applyBorder="1" applyAlignment="1">
      <alignment shrinkToFit="1"/>
    </xf>
    <xf numFmtId="49" fontId="0" fillId="0" borderId="23" xfId="0" applyBorder="1" applyAlignment="1">
      <alignment shrinkToFit="1"/>
    </xf>
    <xf numFmtId="49" fontId="0" fillId="0" borderId="60" xfId="0" applyBorder="1" applyAlignment="1">
      <alignment shrinkToFit="1"/>
    </xf>
    <xf numFmtId="49" fontId="3" fillId="0" borderId="30" xfId="0" applyFont="1" applyBorder="1" applyAlignment="1">
      <alignment horizontal="left"/>
    </xf>
    <xf numFmtId="49" fontId="2" fillId="0" borderId="30" xfId="0" applyFont="1" applyBorder="1" applyAlignment="1">
      <alignment horizontal="left"/>
    </xf>
    <xf numFmtId="49" fontId="2" fillId="0" borderId="23" xfId="0" applyFont="1" applyBorder="1" applyAlignment="1">
      <alignment horizontal="left"/>
    </xf>
    <xf numFmtId="49" fontId="2" fillId="0" borderId="60" xfId="0" applyFont="1" applyBorder="1" applyAlignment="1">
      <alignment horizontal="left"/>
    </xf>
    <xf numFmtId="49" fontId="2" fillId="0" borderId="10" xfId="0" applyFont="1" applyBorder="1" applyAlignment="1">
      <alignment horizontal="center"/>
    </xf>
    <xf numFmtId="49" fontId="2" fillId="0" borderId="11" xfId="0" applyFont="1" applyBorder="1" applyAlignment="1">
      <alignment horizontal="center"/>
    </xf>
    <xf numFmtId="49" fontId="2" fillId="0" borderId="28" xfId="0" applyFont="1" applyBorder="1" applyAlignment="1">
      <alignment horizontal="center"/>
    </xf>
    <xf numFmtId="49" fontId="3" fillId="0" borderId="64" xfId="0" applyFont="1" applyBorder="1" applyAlignment="1">
      <alignment horizontal="left"/>
    </xf>
    <xf numFmtId="49" fontId="3" fillId="0" borderId="69" xfId="0" applyFont="1" applyBorder="1" applyAlignment="1">
      <alignment horizontal="left"/>
    </xf>
    <xf numFmtId="49" fontId="3" fillId="0" borderId="65" xfId="0" applyFont="1" applyBorder="1" applyAlignment="1">
      <alignment horizontal="left"/>
    </xf>
    <xf numFmtId="49" fontId="3" fillId="0" borderId="64" xfId="0" applyFont="1" applyBorder="1" applyAlignment="1">
      <alignment shrinkToFit="1"/>
    </xf>
    <xf numFmtId="49" fontId="0" fillId="0" borderId="69" xfId="0" applyBorder="1" applyAlignment="1">
      <alignment shrinkToFit="1"/>
    </xf>
    <xf numFmtId="49" fontId="0" fillId="0" borderId="65" xfId="0" applyBorder="1" applyAlignment="1">
      <alignment shrinkToFit="1"/>
    </xf>
    <xf numFmtId="49" fontId="2" fillId="0" borderId="10" xfId="0" applyFont="1" applyBorder="1" applyAlignment="1">
      <alignment horizontal="center" shrinkToFit="1"/>
    </xf>
    <xf numFmtId="49" fontId="0" fillId="0" borderId="11" xfId="0" applyBorder="1" applyAlignment="1">
      <alignment horizontal="center" shrinkToFit="1"/>
    </xf>
    <xf numFmtId="49" fontId="0" fillId="0" borderId="28" xfId="0" applyBorder="1" applyAlignment="1">
      <alignment horizontal="center" shrinkToFi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49" fontId="12" fillId="0" borderId="27" xfId="0" applyNumberFormat="1" applyFont="1" applyBorder="1" applyAlignment="1">
      <alignment/>
    </xf>
    <xf numFmtId="49" fontId="12" fillId="0" borderId="18" xfId="0" applyNumberFormat="1" applyFont="1" applyBorder="1" applyAlignment="1">
      <alignment/>
    </xf>
    <xf numFmtId="49" fontId="12" fillId="0" borderId="26" xfId="0" applyNumberFormat="1" applyFont="1" applyBorder="1" applyAlignment="1">
      <alignment/>
    </xf>
    <xf numFmtId="49" fontId="9" fillId="0" borderId="62" xfId="0" applyNumberFormat="1" applyFont="1" applyBorder="1" applyAlignment="1">
      <alignment/>
    </xf>
    <xf numFmtId="49" fontId="9" fillId="0" borderId="20" xfId="0" applyNumberFormat="1" applyFont="1" applyBorder="1" applyAlignment="1">
      <alignment/>
    </xf>
    <xf numFmtId="49" fontId="9" fillId="0" borderId="40" xfId="0" applyNumberFormat="1" applyFont="1" applyBorder="1" applyAlignment="1">
      <alignment/>
    </xf>
    <xf numFmtId="49" fontId="9" fillId="0" borderId="61" xfId="0" applyNumberFormat="1" applyFont="1" applyBorder="1" applyAlignment="1">
      <alignment/>
    </xf>
    <xf numFmtId="49" fontId="9" fillId="0" borderId="25" xfId="0" applyNumberFormat="1" applyFont="1" applyBorder="1" applyAlignment="1">
      <alignment/>
    </xf>
    <xf numFmtId="49" fontId="9" fillId="0" borderId="29" xfId="0" applyNumberFormat="1" applyFont="1" applyBorder="1" applyAlignment="1">
      <alignment/>
    </xf>
    <xf numFmtId="49" fontId="12" fillId="0" borderId="27" xfId="0" applyFont="1" applyBorder="1" applyAlignment="1">
      <alignment/>
    </xf>
    <xf numFmtId="49" fontId="12" fillId="0" borderId="18" xfId="0" applyFont="1" applyBorder="1" applyAlignment="1">
      <alignment/>
    </xf>
    <xf numFmtId="49" fontId="12" fillId="0" borderId="26" xfId="0" applyFont="1" applyBorder="1" applyAlignment="1">
      <alignment/>
    </xf>
    <xf numFmtId="49" fontId="13" fillId="0" borderId="27" xfId="0" applyFont="1" applyBorder="1" applyAlignment="1">
      <alignment/>
    </xf>
    <xf numFmtId="49" fontId="13" fillId="0" borderId="18" xfId="0" applyFont="1" applyBorder="1" applyAlignment="1">
      <alignment/>
    </xf>
    <xf numFmtId="49" fontId="13" fillId="0" borderId="26" xfId="0" applyFont="1" applyBorder="1" applyAlignment="1">
      <alignment/>
    </xf>
    <xf numFmtId="49" fontId="9" fillId="0" borderId="62" xfId="0" applyFont="1" applyBorder="1" applyAlignment="1">
      <alignment/>
    </xf>
    <xf numFmtId="49" fontId="9" fillId="0" borderId="20" xfId="0" applyFont="1" applyBorder="1" applyAlignment="1">
      <alignment/>
    </xf>
    <xf numFmtId="49" fontId="9" fillId="0" borderId="40" xfId="0" applyFont="1" applyBorder="1" applyAlignment="1">
      <alignment/>
    </xf>
    <xf numFmtId="49" fontId="9" fillId="0" borderId="38" xfId="0" applyFont="1" applyBorder="1" applyAlignment="1">
      <alignment/>
    </xf>
    <xf numFmtId="49" fontId="9" fillId="0" borderId="39" xfId="0" applyFont="1" applyBorder="1" applyAlignment="1">
      <alignment/>
    </xf>
    <xf numFmtId="49" fontId="9" fillId="0" borderId="46" xfId="0" applyFont="1" applyBorder="1" applyAlignment="1">
      <alignment/>
    </xf>
    <xf numFmtId="49" fontId="9" fillId="0" borderId="36" xfId="0" applyFont="1" applyBorder="1" applyAlignment="1">
      <alignment/>
    </xf>
    <xf numFmtId="49" fontId="9" fillId="0" borderId="0" xfId="0" applyFont="1" applyBorder="1" applyAlignment="1">
      <alignment/>
    </xf>
    <xf numFmtId="49" fontId="9" fillId="0" borderId="50" xfId="0" applyFont="1" applyBorder="1" applyAlignment="1">
      <alignment/>
    </xf>
    <xf numFmtId="49" fontId="9" fillId="0" borderId="33" xfId="0" applyFont="1" applyBorder="1" applyAlignment="1">
      <alignment/>
    </xf>
    <xf numFmtId="49" fontId="9" fillId="0" borderId="34" xfId="0" applyFont="1" applyBorder="1" applyAlignment="1">
      <alignment/>
    </xf>
    <xf numFmtId="49" fontId="9" fillId="0" borderId="35" xfId="0" applyFont="1" applyBorder="1" applyAlignment="1">
      <alignment/>
    </xf>
    <xf numFmtId="49" fontId="13" fillId="0" borderId="27" xfId="0" applyNumberFormat="1" applyFont="1" applyBorder="1" applyAlignment="1">
      <alignment/>
    </xf>
    <xf numFmtId="49" fontId="13" fillId="0" borderId="26" xfId="0" applyNumberFormat="1" applyFont="1" applyBorder="1" applyAlignment="1">
      <alignment/>
    </xf>
    <xf numFmtId="49" fontId="10" fillId="0" borderId="62" xfId="0" applyNumberFormat="1" applyFont="1" applyBorder="1" applyAlignment="1">
      <alignment/>
    </xf>
    <xf numFmtId="49" fontId="10" fillId="0" borderId="40" xfId="0" applyNumberFormat="1" applyFont="1" applyBorder="1" applyAlignment="1">
      <alignment/>
    </xf>
    <xf numFmtId="49" fontId="10" fillId="0" borderId="61" xfId="0" applyNumberFormat="1" applyFont="1" applyBorder="1" applyAlignment="1">
      <alignment/>
    </xf>
    <xf numFmtId="49" fontId="10" fillId="0" borderId="29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TSIRAIKO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="95" zoomScaleNormal="95" workbookViewId="0" topLeftCell="A1">
      <selection activeCell="Q15" sqref="Q15"/>
    </sheetView>
  </sheetViews>
  <sheetFormatPr defaultColWidth="9.140625" defaultRowHeight="12.75"/>
  <cols>
    <col min="1" max="2" width="7.28125" style="132" customWidth="1"/>
    <col min="3" max="3" width="7.140625" style="132" customWidth="1"/>
    <col min="4" max="4" width="7.57421875" style="132" bestFit="1" customWidth="1"/>
    <col min="5" max="5" width="7.28125" style="132" customWidth="1"/>
    <col min="6" max="6" width="6.57421875" style="132" customWidth="1"/>
    <col min="7" max="11" width="7.28125" style="132" customWidth="1"/>
    <col min="12" max="12" width="8.00390625" style="132" bestFit="1" customWidth="1"/>
    <col min="13" max="26" width="7.28125" style="132" customWidth="1"/>
    <col min="27" max="16384" width="9.140625" style="132" customWidth="1"/>
  </cols>
  <sheetData>
    <row r="1" spans="1:14" ht="16.5" customHeight="1" thickBot="1">
      <c r="A1" s="126" t="s">
        <v>0</v>
      </c>
      <c r="B1" s="127" t="s">
        <v>389</v>
      </c>
      <c r="C1" s="127"/>
      <c r="D1" s="128"/>
      <c r="E1" s="128"/>
      <c r="F1" s="128"/>
      <c r="G1" s="129"/>
      <c r="H1" s="130"/>
      <c r="I1" s="131" t="s">
        <v>261</v>
      </c>
      <c r="J1" s="128"/>
      <c r="K1" s="128"/>
      <c r="L1" s="128"/>
      <c r="M1" s="128"/>
      <c r="N1" s="129"/>
    </row>
    <row r="2" ht="13.5" thickBot="1"/>
    <row r="3" spans="1:14" ht="15.75">
      <c r="A3" s="133" t="s">
        <v>1</v>
      </c>
      <c r="B3" s="134"/>
      <c r="C3" s="135" t="s">
        <v>141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5.75">
      <c r="A4" s="137" t="s">
        <v>2</v>
      </c>
      <c r="B4" s="130"/>
      <c r="C4" s="138" t="s">
        <v>142</v>
      </c>
      <c r="D4" s="138"/>
      <c r="E4" s="138">
        <f>Experience!G151</f>
        <v>7</v>
      </c>
      <c r="F4" s="139"/>
      <c r="G4" s="138"/>
      <c r="H4" s="138"/>
      <c r="I4" s="139"/>
      <c r="J4" s="138"/>
      <c r="K4" s="138"/>
      <c r="L4" s="138"/>
      <c r="M4" s="138"/>
      <c r="N4" s="140"/>
    </row>
    <row r="5" spans="1:14" ht="16.5" thickBot="1">
      <c r="A5" s="141" t="s">
        <v>3</v>
      </c>
      <c r="B5" s="142"/>
      <c r="C5" s="143" t="s">
        <v>143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4"/>
    </row>
    <row r="6" ht="13.5" thickBot="1"/>
    <row r="7" spans="1:17" ht="16.5" thickBot="1">
      <c r="A7" s="145" t="s">
        <v>4</v>
      </c>
      <c r="B7" s="146" t="s">
        <v>121</v>
      </c>
      <c r="C7" s="147" t="s">
        <v>5</v>
      </c>
      <c r="D7" s="148" t="s">
        <v>127</v>
      </c>
      <c r="E7" s="147" t="s">
        <v>6</v>
      </c>
      <c r="F7" s="148" t="s">
        <v>127</v>
      </c>
      <c r="G7" s="147" t="s">
        <v>7</v>
      </c>
      <c r="H7" s="148" t="s">
        <v>128</v>
      </c>
      <c r="I7" s="147" t="s">
        <v>8</v>
      </c>
      <c r="J7" s="148" t="s">
        <v>129</v>
      </c>
      <c r="K7" s="147" t="s">
        <v>9</v>
      </c>
      <c r="L7" s="149" t="s">
        <v>130</v>
      </c>
      <c r="M7" s="147" t="s">
        <v>10</v>
      </c>
      <c r="N7" s="148" t="s">
        <v>131</v>
      </c>
      <c r="Q7" s="132" t="s">
        <v>472</v>
      </c>
    </row>
    <row r="8" spans="1:17" ht="16.5" thickBot="1">
      <c r="A8" s="145" t="s">
        <v>11</v>
      </c>
      <c r="B8" s="146" t="s">
        <v>122</v>
      </c>
      <c r="C8" s="147" t="s">
        <v>12</v>
      </c>
      <c r="D8" s="148" t="s">
        <v>132</v>
      </c>
      <c r="E8" s="147" t="s">
        <v>13</v>
      </c>
      <c r="F8" s="148" t="s">
        <v>132</v>
      </c>
      <c r="G8" s="147" t="s">
        <v>14</v>
      </c>
      <c r="H8" s="148" t="s">
        <v>133</v>
      </c>
      <c r="I8" s="263"/>
      <c r="J8" s="255"/>
      <c r="K8" s="255"/>
      <c r="L8" s="255"/>
      <c r="M8" s="255"/>
      <c r="N8" s="264"/>
      <c r="Q8" s="132" t="s">
        <v>473</v>
      </c>
    </row>
    <row r="9" spans="1:17" ht="16.5" thickBot="1">
      <c r="A9" s="145" t="s">
        <v>15</v>
      </c>
      <c r="B9" s="146" t="s">
        <v>123</v>
      </c>
      <c r="C9" s="147" t="s">
        <v>16</v>
      </c>
      <c r="D9" s="148" t="s">
        <v>134</v>
      </c>
      <c r="E9" s="147" t="s">
        <v>17</v>
      </c>
      <c r="F9" s="148" t="s">
        <v>135</v>
      </c>
      <c r="G9" s="147" t="s">
        <v>18</v>
      </c>
      <c r="H9" s="148" t="s">
        <v>136</v>
      </c>
      <c r="I9" s="147" t="s">
        <v>19</v>
      </c>
      <c r="J9" s="148" t="s">
        <v>132</v>
      </c>
      <c r="K9" s="147" t="s">
        <v>21</v>
      </c>
      <c r="L9" s="148" t="s">
        <v>20</v>
      </c>
      <c r="M9" s="150"/>
      <c r="N9" s="153"/>
      <c r="Q9" s="132" t="s">
        <v>474</v>
      </c>
    </row>
    <row r="10" spans="1:17" ht="16.5" thickBot="1">
      <c r="A10" s="145" t="s">
        <v>22</v>
      </c>
      <c r="B10" s="146" t="s">
        <v>124</v>
      </c>
      <c r="C10" s="147" t="s">
        <v>23</v>
      </c>
      <c r="D10" s="148" t="s">
        <v>137</v>
      </c>
      <c r="E10" s="147" t="s">
        <v>8</v>
      </c>
      <c r="F10" s="148" t="s">
        <v>130</v>
      </c>
      <c r="G10" s="147" t="s">
        <v>24</v>
      </c>
      <c r="H10" s="148" t="s">
        <v>138</v>
      </c>
      <c r="I10" s="147" t="s">
        <v>25</v>
      </c>
      <c r="J10" s="148" t="s">
        <v>126</v>
      </c>
      <c r="K10" s="147" t="s">
        <v>27</v>
      </c>
      <c r="L10" s="154" t="s">
        <v>20</v>
      </c>
      <c r="M10" s="152"/>
      <c r="N10" s="149"/>
      <c r="Q10" s="132" t="s">
        <v>475</v>
      </c>
    </row>
    <row r="11" spans="1:14" ht="16.5" thickBot="1">
      <c r="A11" s="145" t="s">
        <v>28</v>
      </c>
      <c r="B11" s="146" t="s">
        <v>123</v>
      </c>
      <c r="C11" s="147" t="s">
        <v>29</v>
      </c>
      <c r="D11" s="148" t="s">
        <v>139</v>
      </c>
      <c r="E11" s="147" t="s">
        <v>30</v>
      </c>
      <c r="F11" s="155" t="s">
        <v>140</v>
      </c>
      <c r="G11" s="152"/>
      <c r="H11" s="152"/>
      <c r="I11" s="152"/>
      <c r="J11" s="153"/>
      <c r="K11" s="147" t="s">
        <v>31</v>
      </c>
      <c r="L11" s="148" t="s">
        <v>20</v>
      </c>
      <c r="M11" s="147" t="s">
        <v>27</v>
      </c>
      <c r="N11" s="156" t="s">
        <v>20</v>
      </c>
    </row>
    <row r="12" spans="1:14" ht="16.5" thickBot="1">
      <c r="A12" s="145" t="s">
        <v>32</v>
      </c>
      <c r="B12" s="146" t="s">
        <v>125</v>
      </c>
      <c r="C12" s="147" t="s">
        <v>33</v>
      </c>
      <c r="D12" s="148" t="s">
        <v>137</v>
      </c>
      <c r="E12" s="147" t="s">
        <v>34</v>
      </c>
      <c r="F12" s="148" t="s">
        <v>132</v>
      </c>
      <c r="G12" s="147" t="s">
        <v>35</v>
      </c>
      <c r="H12" s="148" t="s">
        <v>132</v>
      </c>
      <c r="I12" s="147" t="s">
        <v>36</v>
      </c>
      <c r="J12" s="148" t="s">
        <v>132</v>
      </c>
      <c r="K12" s="263"/>
      <c r="L12" s="255"/>
      <c r="M12" s="255"/>
      <c r="N12" s="264"/>
    </row>
    <row r="13" spans="1:14" ht="16.5" thickBot="1">
      <c r="A13" s="145" t="s">
        <v>37</v>
      </c>
      <c r="B13" s="146" t="s">
        <v>126</v>
      </c>
      <c r="C13" s="147" t="s">
        <v>38</v>
      </c>
      <c r="D13" s="148" t="s">
        <v>132</v>
      </c>
      <c r="E13" s="150"/>
      <c r="F13" s="152"/>
      <c r="G13" s="147" t="s">
        <v>35</v>
      </c>
      <c r="H13" s="148" t="s">
        <v>132</v>
      </c>
      <c r="I13" s="157" t="s">
        <v>39</v>
      </c>
      <c r="J13" s="158" t="s">
        <v>132</v>
      </c>
      <c r="K13" s="152"/>
      <c r="L13" s="152"/>
      <c r="M13" s="152"/>
      <c r="N13" s="153"/>
    </row>
    <row r="14" ht="13.5" thickBot="1">
      <c r="Q14" s="132" t="s">
        <v>477</v>
      </c>
    </row>
    <row r="15" spans="1:17" ht="17.25" customHeight="1" thickBot="1">
      <c r="A15" s="126" t="s">
        <v>40</v>
      </c>
      <c r="B15" s="129"/>
      <c r="D15" s="159">
        <f>E4</f>
        <v>7</v>
      </c>
      <c r="E15" s="117" t="s">
        <v>223</v>
      </c>
      <c r="F15" s="117" t="s">
        <v>224</v>
      </c>
      <c r="Q15" s="132" t="s">
        <v>476</v>
      </c>
    </row>
    <row r="16" spans="1:14" ht="15.75">
      <c r="A16" s="160">
        <f>SUM(E16:E18,G16:G18,I16:I18,K16:K18,M16:M18)</f>
        <v>49</v>
      </c>
      <c r="B16" s="161" t="s">
        <v>111</v>
      </c>
      <c r="D16" s="162" t="s">
        <v>97</v>
      </c>
      <c r="E16" s="163">
        <v>8</v>
      </c>
      <c r="F16" s="164" t="s">
        <v>100</v>
      </c>
      <c r="G16" s="163">
        <v>8</v>
      </c>
      <c r="H16" s="164" t="s">
        <v>103</v>
      </c>
      <c r="I16" s="163">
        <v>8</v>
      </c>
      <c r="J16" s="164" t="s">
        <v>105</v>
      </c>
      <c r="K16" s="163"/>
      <c r="L16" s="164" t="s">
        <v>108</v>
      </c>
      <c r="M16" s="163"/>
      <c r="N16" s="165"/>
    </row>
    <row r="17" spans="1:14" ht="15.75">
      <c r="A17" s="166"/>
      <c r="B17" s="167"/>
      <c r="D17" s="168" t="s">
        <v>98</v>
      </c>
      <c r="E17" s="148">
        <v>8</v>
      </c>
      <c r="F17" s="149" t="s">
        <v>101</v>
      </c>
      <c r="G17" s="148">
        <v>5</v>
      </c>
      <c r="H17" s="149" t="s">
        <v>104</v>
      </c>
      <c r="I17" s="148"/>
      <c r="J17" s="149" t="s">
        <v>106</v>
      </c>
      <c r="K17" s="148"/>
      <c r="L17" s="149" t="s">
        <v>109</v>
      </c>
      <c r="M17" s="148"/>
      <c r="N17" s="169"/>
    </row>
    <row r="18" spans="1:18" ht="16.5" thickBot="1">
      <c r="A18" s="166"/>
      <c r="B18" s="167"/>
      <c r="D18" s="170" t="s">
        <v>99</v>
      </c>
      <c r="E18" s="171">
        <v>7</v>
      </c>
      <c r="F18" s="172" t="s">
        <v>102</v>
      </c>
      <c r="G18" s="171">
        <v>5</v>
      </c>
      <c r="H18" s="172" t="s">
        <v>26</v>
      </c>
      <c r="I18" s="171"/>
      <c r="J18" s="172" t="s">
        <v>107</v>
      </c>
      <c r="K18" s="171"/>
      <c r="L18" s="172" t="s">
        <v>110</v>
      </c>
      <c r="M18" s="171"/>
      <c r="N18" s="173"/>
      <c r="Q18" s="132" t="s">
        <v>455</v>
      </c>
      <c r="R18" s="132" t="s">
        <v>444</v>
      </c>
    </row>
    <row r="19" spans="1:14" ht="16.5" thickBot="1">
      <c r="A19" s="166"/>
      <c r="B19" s="167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</row>
    <row r="20" spans="1:14" ht="15.75">
      <c r="A20" s="166"/>
      <c r="B20" s="167"/>
      <c r="D20" s="162" t="s">
        <v>97</v>
      </c>
      <c r="E20" s="164"/>
      <c r="F20" s="164" t="s">
        <v>100</v>
      </c>
      <c r="G20" s="164"/>
      <c r="H20" s="164" t="s">
        <v>103</v>
      </c>
      <c r="I20" s="164"/>
      <c r="J20" s="164" t="s">
        <v>105</v>
      </c>
      <c r="K20" s="164"/>
      <c r="L20" s="164" t="s">
        <v>108</v>
      </c>
      <c r="M20" s="164"/>
      <c r="N20" s="165"/>
    </row>
    <row r="21" spans="1:17" ht="15.75">
      <c r="A21" s="166"/>
      <c r="B21" s="167"/>
      <c r="D21" s="168" t="s">
        <v>98</v>
      </c>
      <c r="E21" s="149"/>
      <c r="F21" s="149" t="s">
        <v>101</v>
      </c>
      <c r="G21" s="149"/>
      <c r="H21" s="149" t="s">
        <v>104</v>
      </c>
      <c r="I21" s="149"/>
      <c r="J21" s="149" t="s">
        <v>106</v>
      </c>
      <c r="K21" s="149"/>
      <c r="L21" s="149" t="s">
        <v>109</v>
      </c>
      <c r="M21" s="149"/>
      <c r="N21" s="169"/>
      <c r="Q21" s="132" t="s">
        <v>456</v>
      </c>
    </row>
    <row r="22" spans="1:17" ht="16.5" thickBot="1">
      <c r="A22" s="175"/>
      <c r="B22" s="176"/>
      <c r="D22" s="170" t="s">
        <v>99</v>
      </c>
      <c r="E22" s="172"/>
      <c r="F22" s="172" t="s">
        <v>102</v>
      </c>
      <c r="G22" s="172"/>
      <c r="H22" s="172" t="s">
        <v>26</v>
      </c>
      <c r="I22" s="172"/>
      <c r="J22" s="172" t="s">
        <v>107</v>
      </c>
      <c r="K22" s="172"/>
      <c r="L22" s="172" t="s">
        <v>110</v>
      </c>
      <c r="M22" s="172"/>
      <c r="N22" s="173"/>
      <c r="Q22" s="132" t="s">
        <v>457</v>
      </c>
    </row>
    <row r="23" spans="1:2" ht="13.5" thickBot="1">
      <c r="A23" s="177"/>
      <c r="B23" s="177"/>
    </row>
    <row r="24" spans="1:14" ht="16.5" thickBot="1">
      <c r="A24" s="126" t="s">
        <v>41</v>
      </c>
      <c r="B24" s="128"/>
      <c r="C24" s="128"/>
      <c r="D24" s="128"/>
      <c r="E24" s="178">
        <v>3</v>
      </c>
      <c r="G24" s="260" t="s">
        <v>443</v>
      </c>
      <c r="H24" s="261"/>
      <c r="I24" s="261"/>
      <c r="J24" s="279"/>
      <c r="K24" s="269" t="s">
        <v>469</v>
      </c>
      <c r="L24" s="261"/>
      <c r="M24" s="261"/>
      <c r="N24" s="262"/>
    </row>
    <row r="25" spans="1:14" ht="15.75">
      <c r="A25" s="162" t="s">
        <v>38</v>
      </c>
      <c r="B25" s="151">
        <v>5</v>
      </c>
      <c r="C25" s="179" t="s">
        <v>42</v>
      </c>
      <c r="D25" s="181"/>
      <c r="E25" s="180">
        <v>4</v>
      </c>
      <c r="G25" s="254" t="s">
        <v>260</v>
      </c>
      <c r="H25" s="255"/>
      <c r="I25" s="255"/>
      <c r="J25" s="264"/>
      <c r="K25" s="270"/>
      <c r="L25" s="271"/>
      <c r="M25" s="271"/>
      <c r="N25" s="272"/>
    </row>
    <row r="26" spans="1:14" ht="16.5" thickBot="1">
      <c r="A26" s="182" t="s">
        <v>43</v>
      </c>
      <c r="B26" s="143">
        <v>4</v>
      </c>
      <c r="C26" s="183" t="s">
        <v>44</v>
      </c>
      <c r="D26" s="184"/>
      <c r="E26" s="185">
        <v>3</v>
      </c>
      <c r="G26" s="257" t="s">
        <v>458</v>
      </c>
      <c r="H26" s="258"/>
      <c r="I26" s="258"/>
      <c r="J26" s="268"/>
      <c r="K26" s="273"/>
      <c r="L26" s="274"/>
      <c r="M26" s="274"/>
      <c r="N26" s="275"/>
    </row>
    <row r="27" ht="13.5" thickBot="1"/>
    <row r="28" spans="1:14" ht="16.5" thickBot="1">
      <c r="A28" s="280" t="s">
        <v>45</v>
      </c>
      <c r="B28" s="281"/>
      <c r="C28" s="281"/>
      <c r="D28" s="129" t="s">
        <v>125</v>
      </c>
      <c r="F28" s="276"/>
      <c r="G28" s="277"/>
      <c r="H28" s="277"/>
      <c r="I28" s="277"/>
      <c r="J28" s="277"/>
      <c r="K28" s="277"/>
      <c r="L28" s="278"/>
      <c r="N28" s="146"/>
    </row>
    <row r="29" spans="1:14" ht="16.5" thickBot="1">
      <c r="A29" s="280" t="s">
        <v>46</v>
      </c>
      <c r="B29" s="281"/>
      <c r="C29" s="281"/>
      <c r="D29" s="129" t="s">
        <v>145</v>
      </c>
      <c r="F29" s="276"/>
      <c r="G29" s="277"/>
      <c r="H29" s="277"/>
      <c r="I29" s="277"/>
      <c r="J29" s="277"/>
      <c r="K29" s="277"/>
      <c r="L29" s="278"/>
      <c r="N29" s="146"/>
    </row>
    <row r="30" spans="1:14" ht="16.5" thickBot="1">
      <c r="A30" s="280" t="s">
        <v>47</v>
      </c>
      <c r="B30" s="281"/>
      <c r="C30" s="281"/>
      <c r="D30" s="129" t="s">
        <v>266</v>
      </c>
      <c r="F30" s="276"/>
      <c r="G30" s="277"/>
      <c r="H30" s="277"/>
      <c r="I30" s="277"/>
      <c r="J30" s="277"/>
      <c r="K30" s="277"/>
      <c r="L30" s="278"/>
      <c r="N30" s="146"/>
    </row>
    <row r="31" spans="1:14" ht="16.5" thickBot="1">
      <c r="A31" s="280" t="s">
        <v>48</v>
      </c>
      <c r="B31" s="281"/>
      <c r="C31" s="281"/>
      <c r="D31" s="129" t="s">
        <v>122</v>
      </c>
      <c r="F31" s="265"/>
      <c r="G31" s="266"/>
      <c r="H31" s="266"/>
      <c r="I31" s="266"/>
      <c r="J31" s="266"/>
      <c r="K31" s="266"/>
      <c r="L31" s="267"/>
      <c r="N31" s="146"/>
    </row>
    <row r="32" spans="1:14" ht="16.5" thickBot="1">
      <c r="A32" s="280" t="s">
        <v>25</v>
      </c>
      <c r="B32" s="281"/>
      <c r="C32" s="281"/>
      <c r="D32" s="129" t="s">
        <v>121</v>
      </c>
      <c r="F32" s="265" t="s">
        <v>414</v>
      </c>
      <c r="G32" s="266"/>
      <c r="H32" s="266"/>
      <c r="I32" s="266"/>
      <c r="J32" s="266"/>
      <c r="K32" s="266"/>
      <c r="L32" s="267"/>
      <c r="N32" s="146"/>
    </row>
    <row r="33" ht="13.5" thickBot="1"/>
    <row r="34" spans="1:14" ht="16.5" thickBot="1">
      <c r="A34" s="126" t="s">
        <v>49</v>
      </c>
      <c r="B34" s="128"/>
      <c r="C34" s="128"/>
      <c r="D34" s="128"/>
      <c r="E34" s="128"/>
      <c r="F34" s="186"/>
      <c r="G34" s="187"/>
      <c r="H34" s="127"/>
      <c r="I34" s="127"/>
      <c r="J34" s="127"/>
      <c r="K34" s="127"/>
      <c r="L34" s="187"/>
      <c r="M34" s="127"/>
      <c r="N34" s="178"/>
    </row>
    <row r="35" spans="1:14" ht="16.5" thickBot="1">
      <c r="A35" s="188" t="s">
        <v>153</v>
      </c>
      <c r="B35" s="187" t="s">
        <v>50</v>
      </c>
      <c r="C35" s="189" t="s">
        <v>153</v>
      </c>
      <c r="D35" s="127" t="s">
        <v>51</v>
      </c>
      <c r="E35" s="189">
        <f>A35+D10+ROUNDDOWN(E4/C35,0)</f>
        <v>10</v>
      </c>
      <c r="F35" s="126" t="s">
        <v>154</v>
      </c>
      <c r="G35" s="187"/>
      <c r="H35" s="127"/>
      <c r="I35" s="127"/>
      <c r="J35" s="178"/>
      <c r="K35" s="127" t="s">
        <v>52</v>
      </c>
      <c r="L35" s="190">
        <f>E35</f>
        <v>10</v>
      </c>
      <c r="M35" s="191" t="s">
        <v>53</v>
      </c>
      <c r="N35" s="192">
        <f>SUM(A37:A52,H37:H52)</f>
        <v>13</v>
      </c>
    </row>
    <row r="36" spans="1:14" ht="13.5" thickBot="1">
      <c r="A36" s="193" t="s">
        <v>54</v>
      </c>
      <c r="B36" s="194" t="s">
        <v>55</v>
      </c>
      <c r="C36" s="194"/>
      <c r="D36" s="194"/>
      <c r="E36" s="194"/>
      <c r="F36" s="193" t="s">
        <v>56</v>
      </c>
      <c r="G36" s="195" t="s">
        <v>57</v>
      </c>
      <c r="H36" s="193" t="s">
        <v>54</v>
      </c>
      <c r="I36" s="194" t="s">
        <v>55</v>
      </c>
      <c r="J36" s="194"/>
      <c r="K36" s="194"/>
      <c r="L36" s="194"/>
      <c r="M36" s="193" t="s">
        <v>56</v>
      </c>
      <c r="N36" s="195" t="s">
        <v>57</v>
      </c>
    </row>
    <row r="37" spans="1:14" ht="15.75">
      <c r="A37" s="196" t="s">
        <v>20</v>
      </c>
      <c r="B37" s="260" t="s">
        <v>154</v>
      </c>
      <c r="C37" s="261"/>
      <c r="D37" s="261"/>
      <c r="E37" s="262"/>
      <c r="F37" s="197" t="s">
        <v>213</v>
      </c>
      <c r="G37" s="198" t="s">
        <v>133</v>
      </c>
      <c r="H37" s="197">
        <v>1</v>
      </c>
      <c r="I37" s="260" t="s">
        <v>460</v>
      </c>
      <c r="J37" s="261"/>
      <c r="K37" s="261"/>
      <c r="L37" s="262"/>
      <c r="M37" s="197"/>
      <c r="N37" s="198"/>
    </row>
    <row r="38" spans="1:14" ht="15.75">
      <c r="A38" s="196" t="s">
        <v>20</v>
      </c>
      <c r="B38" s="254" t="s">
        <v>155</v>
      </c>
      <c r="C38" s="255"/>
      <c r="D38" s="255"/>
      <c r="E38" s="256"/>
      <c r="F38" s="197" t="s">
        <v>213</v>
      </c>
      <c r="G38" s="198" t="s">
        <v>133</v>
      </c>
      <c r="H38" s="197">
        <v>1</v>
      </c>
      <c r="I38" s="254" t="s">
        <v>461</v>
      </c>
      <c r="J38" s="255"/>
      <c r="K38" s="255"/>
      <c r="L38" s="256"/>
      <c r="M38" s="197"/>
      <c r="N38" s="198"/>
    </row>
    <row r="39" spans="1:14" ht="15.75">
      <c r="A39" s="196" t="s">
        <v>20</v>
      </c>
      <c r="B39" s="254" t="s">
        <v>156</v>
      </c>
      <c r="C39" s="255"/>
      <c r="D39" s="255"/>
      <c r="E39" s="256"/>
      <c r="F39" s="197" t="s">
        <v>166</v>
      </c>
      <c r="G39" s="198" t="s">
        <v>132</v>
      </c>
      <c r="H39" s="197">
        <v>1</v>
      </c>
      <c r="I39" s="254" t="s">
        <v>462</v>
      </c>
      <c r="J39" s="255"/>
      <c r="K39" s="255"/>
      <c r="L39" s="256"/>
      <c r="M39" s="197"/>
      <c r="N39" s="198"/>
    </row>
    <row r="40" spans="1:14" ht="15.75">
      <c r="A40" s="196" t="s">
        <v>20</v>
      </c>
      <c r="B40" s="254" t="s">
        <v>157</v>
      </c>
      <c r="C40" s="255"/>
      <c r="D40" s="255"/>
      <c r="E40" s="256"/>
      <c r="F40" s="197" t="s">
        <v>166</v>
      </c>
      <c r="G40" s="198" t="s">
        <v>132</v>
      </c>
      <c r="H40" s="197"/>
      <c r="I40" s="254"/>
      <c r="J40" s="255"/>
      <c r="K40" s="255"/>
      <c r="L40" s="256"/>
      <c r="M40" s="197"/>
      <c r="N40" s="198"/>
    </row>
    <row r="41" spans="1:14" ht="15.75">
      <c r="A41" s="196">
        <v>1</v>
      </c>
      <c r="B41" s="254" t="s">
        <v>158</v>
      </c>
      <c r="C41" s="255"/>
      <c r="D41" s="255"/>
      <c r="E41" s="256"/>
      <c r="F41" s="197" t="s">
        <v>167</v>
      </c>
      <c r="G41" s="198" t="s">
        <v>168</v>
      </c>
      <c r="H41" s="197"/>
      <c r="I41" s="254"/>
      <c r="J41" s="255"/>
      <c r="K41" s="255"/>
      <c r="L41" s="256"/>
      <c r="M41" s="197"/>
      <c r="N41" s="198"/>
    </row>
    <row r="42" spans="1:14" ht="15.75">
      <c r="A42" s="196">
        <v>1</v>
      </c>
      <c r="B42" s="254" t="s">
        <v>159</v>
      </c>
      <c r="C42" s="255"/>
      <c r="D42" s="255"/>
      <c r="E42" s="256"/>
      <c r="F42" s="197" t="s">
        <v>166</v>
      </c>
      <c r="G42" s="198" t="s">
        <v>168</v>
      </c>
      <c r="H42" s="197"/>
      <c r="I42" s="254"/>
      <c r="J42" s="255"/>
      <c r="K42" s="255"/>
      <c r="L42" s="256"/>
      <c r="M42" s="197"/>
      <c r="N42" s="198"/>
    </row>
    <row r="43" spans="1:14" ht="15.75">
      <c r="A43" s="196">
        <v>1</v>
      </c>
      <c r="B43" s="254" t="s">
        <v>160</v>
      </c>
      <c r="C43" s="255"/>
      <c r="D43" s="255"/>
      <c r="E43" s="256"/>
      <c r="F43" s="197" t="s">
        <v>166</v>
      </c>
      <c r="G43" s="198" t="s">
        <v>168</v>
      </c>
      <c r="H43" s="197"/>
      <c r="I43" s="254"/>
      <c r="J43" s="255"/>
      <c r="K43" s="255"/>
      <c r="L43" s="256"/>
      <c r="M43" s="197"/>
      <c r="N43" s="198"/>
    </row>
    <row r="44" spans="1:14" ht="15.75">
      <c r="A44" s="196">
        <v>1</v>
      </c>
      <c r="B44" s="254" t="s">
        <v>161</v>
      </c>
      <c r="C44" s="255"/>
      <c r="D44" s="255"/>
      <c r="E44" s="256"/>
      <c r="F44" s="197" t="s">
        <v>167</v>
      </c>
      <c r="G44" s="198" t="s">
        <v>133</v>
      </c>
      <c r="H44" s="197"/>
      <c r="I44" s="254"/>
      <c r="J44" s="255"/>
      <c r="K44" s="255"/>
      <c r="L44" s="256"/>
      <c r="M44" s="197"/>
      <c r="N44" s="198"/>
    </row>
    <row r="45" spans="1:14" ht="15.75">
      <c r="A45" s="197">
        <v>1</v>
      </c>
      <c r="B45" s="254" t="s">
        <v>162</v>
      </c>
      <c r="C45" s="255"/>
      <c r="D45" s="255"/>
      <c r="E45" s="256"/>
      <c r="F45" s="197" t="s">
        <v>167</v>
      </c>
      <c r="G45" s="198" t="s">
        <v>214</v>
      </c>
      <c r="H45" s="197"/>
      <c r="I45" s="254"/>
      <c r="J45" s="255"/>
      <c r="K45" s="255"/>
      <c r="L45" s="256"/>
      <c r="M45" s="197"/>
      <c r="N45" s="198"/>
    </row>
    <row r="46" spans="1:14" ht="15.75">
      <c r="A46" s="197">
        <v>1</v>
      </c>
      <c r="B46" s="254" t="s">
        <v>163</v>
      </c>
      <c r="C46" s="255"/>
      <c r="D46" s="255"/>
      <c r="E46" s="256"/>
      <c r="F46" s="197" t="s">
        <v>167</v>
      </c>
      <c r="G46" s="198" t="s">
        <v>168</v>
      </c>
      <c r="H46" s="197"/>
      <c r="I46" s="254"/>
      <c r="J46" s="255"/>
      <c r="K46" s="255"/>
      <c r="L46" s="256"/>
      <c r="M46" s="197"/>
      <c r="N46" s="198"/>
    </row>
    <row r="47" spans="1:14" ht="15.75">
      <c r="A47" s="197">
        <v>1</v>
      </c>
      <c r="B47" s="254" t="s">
        <v>164</v>
      </c>
      <c r="C47" s="255"/>
      <c r="D47" s="255"/>
      <c r="E47" s="256"/>
      <c r="F47" s="197" t="s">
        <v>166</v>
      </c>
      <c r="G47" s="198" t="s">
        <v>215</v>
      </c>
      <c r="H47" s="197"/>
      <c r="I47" s="254"/>
      <c r="J47" s="255"/>
      <c r="K47" s="255"/>
      <c r="L47" s="256"/>
      <c r="M47" s="197"/>
      <c r="N47" s="198"/>
    </row>
    <row r="48" spans="1:14" ht="15.75">
      <c r="A48" s="197">
        <v>1</v>
      </c>
      <c r="B48" s="254" t="s">
        <v>165</v>
      </c>
      <c r="C48" s="255"/>
      <c r="D48" s="255"/>
      <c r="E48" s="256"/>
      <c r="F48" s="197" t="s">
        <v>213</v>
      </c>
      <c r="G48" s="198" t="s">
        <v>132</v>
      </c>
      <c r="H48" s="197"/>
      <c r="I48" s="254"/>
      <c r="J48" s="255"/>
      <c r="K48" s="255"/>
      <c r="L48" s="256"/>
      <c r="M48" s="197"/>
      <c r="N48" s="198"/>
    </row>
    <row r="49" spans="1:14" ht="15.75">
      <c r="A49" s="197">
        <v>2</v>
      </c>
      <c r="B49" s="254" t="s">
        <v>384</v>
      </c>
      <c r="C49" s="255"/>
      <c r="D49" s="255"/>
      <c r="E49" s="256"/>
      <c r="F49" s="197" t="s">
        <v>213</v>
      </c>
      <c r="G49" s="198">
        <v>-2</v>
      </c>
      <c r="H49" s="197"/>
      <c r="I49" s="254"/>
      <c r="J49" s="255"/>
      <c r="K49" s="255"/>
      <c r="L49" s="256"/>
      <c r="M49" s="197"/>
      <c r="N49" s="198"/>
    </row>
    <row r="50" spans="1:14" ht="15.75">
      <c r="A50" s="197"/>
      <c r="B50" s="254"/>
      <c r="C50" s="255"/>
      <c r="D50" s="255"/>
      <c r="E50" s="256"/>
      <c r="F50" s="197"/>
      <c r="G50" s="198"/>
      <c r="H50" s="197"/>
      <c r="I50" s="254"/>
      <c r="J50" s="255"/>
      <c r="K50" s="255"/>
      <c r="L50" s="256"/>
      <c r="M50" s="197"/>
      <c r="N50" s="198"/>
    </row>
    <row r="51" spans="1:14" ht="15.75">
      <c r="A51" s="197"/>
      <c r="B51" s="254"/>
      <c r="C51" s="255"/>
      <c r="D51" s="255"/>
      <c r="E51" s="256"/>
      <c r="F51" s="197"/>
      <c r="G51" s="198"/>
      <c r="H51" s="197"/>
      <c r="I51" s="254"/>
      <c r="J51" s="255"/>
      <c r="K51" s="255"/>
      <c r="L51" s="256"/>
      <c r="M51" s="197"/>
      <c r="N51" s="198"/>
    </row>
    <row r="52" spans="1:14" ht="16.5" thickBot="1">
      <c r="A52" s="199"/>
      <c r="B52" s="257"/>
      <c r="C52" s="258"/>
      <c r="D52" s="258"/>
      <c r="E52" s="259"/>
      <c r="F52" s="199"/>
      <c r="G52" s="200"/>
      <c r="H52" s="201"/>
      <c r="I52" s="257"/>
      <c r="J52" s="258"/>
      <c r="K52" s="258"/>
      <c r="L52" s="259"/>
      <c r="M52" s="201"/>
      <c r="N52" s="202"/>
    </row>
    <row r="53" spans="1:14" ht="12.75">
      <c r="A53" s="203"/>
      <c r="B53" s="204"/>
      <c r="C53" s="204"/>
      <c r="D53" s="204"/>
      <c r="E53" s="204"/>
      <c r="F53" s="203"/>
      <c r="G53" s="203"/>
      <c r="H53" s="203"/>
      <c r="I53" s="130"/>
      <c r="J53" s="130"/>
      <c r="K53" s="130"/>
      <c r="L53" s="130"/>
      <c r="M53" s="177"/>
      <c r="N53" s="177"/>
    </row>
    <row r="54" spans="1:14" ht="12.75">
      <c r="A54" s="177"/>
      <c r="B54" s="130"/>
      <c r="C54" s="130"/>
      <c r="D54" s="130"/>
      <c r="E54" s="130"/>
      <c r="F54" s="177"/>
      <c r="G54" s="177"/>
      <c r="H54" s="177"/>
      <c r="I54" s="130"/>
      <c r="J54" s="130"/>
      <c r="K54" s="130"/>
      <c r="L54" s="130"/>
      <c r="M54" s="177"/>
      <c r="N54" s="177"/>
    </row>
    <row r="55" spans="1:14" ht="12.75">
      <c r="A55" s="177"/>
      <c r="B55" s="130"/>
      <c r="C55" s="130"/>
      <c r="D55" s="130"/>
      <c r="E55" s="130"/>
      <c r="F55" s="177"/>
      <c r="G55" s="177"/>
      <c r="H55" s="130"/>
      <c r="I55" s="130"/>
      <c r="J55" s="130"/>
      <c r="K55" s="130"/>
      <c r="L55" s="130"/>
      <c r="M55" s="177"/>
      <c r="N55" s="177"/>
    </row>
    <row r="56" spans="8:14" ht="12.75">
      <c r="H56" s="130"/>
      <c r="I56" s="130"/>
      <c r="J56" s="130"/>
      <c r="K56" s="130"/>
      <c r="L56" s="130"/>
      <c r="M56" s="130"/>
      <c r="N56" s="130"/>
    </row>
    <row r="57" spans="8:14" ht="12.75">
      <c r="H57" s="130"/>
      <c r="I57" s="130"/>
      <c r="J57" s="130"/>
      <c r="K57" s="130"/>
      <c r="L57" s="130"/>
      <c r="M57" s="130"/>
      <c r="N57" s="130"/>
    </row>
  </sheetData>
  <sheetProtection/>
  <mergeCells count="50">
    <mergeCell ref="F32:L32"/>
    <mergeCell ref="G24:J24"/>
    <mergeCell ref="A32:C32"/>
    <mergeCell ref="A28:C28"/>
    <mergeCell ref="A29:C29"/>
    <mergeCell ref="A30:C30"/>
    <mergeCell ref="A31:C31"/>
    <mergeCell ref="F28:L28"/>
    <mergeCell ref="I8:N8"/>
    <mergeCell ref="K12:N12"/>
    <mergeCell ref="F31:L31"/>
    <mergeCell ref="G25:J25"/>
    <mergeCell ref="G26:J26"/>
    <mergeCell ref="K24:N24"/>
    <mergeCell ref="K25:N25"/>
    <mergeCell ref="K26:N26"/>
    <mergeCell ref="F29:L29"/>
    <mergeCell ref="F30:L30"/>
    <mergeCell ref="B39:E39"/>
    <mergeCell ref="B40:E40"/>
    <mergeCell ref="I37:L37"/>
    <mergeCell ref="I38:L38"/>
    <mergeCell ref="I39:L39"/>
    <mergeCell ref="I40:L40"/>
    <mergeCell ref="B37:E37"/>
    <mergeCell ref="B38:E38"/>
    <mergeCell ref="B51:E51"/>
    <mergeCell ref="B52:E52"/>
    <mergeCell ref="B45:E45"/>
    <mergeCell ref="B46:E46"/>
    <mergeCell ref="B47:E47"/>
    <mergeCell ref="B48:E48"/>
    <mergeCell ref="B49:E49"/>
    <mergeCell ref="B50:E50"/>
    <mergeCell ref="I41:L41"/>
    <mergeCell ref="I42:L42"/>
    <mergeCell ref="I43:L43"/>
    <mergeCell ref="I44:L44"/>
    <mergeCell ref="B41:E41"/>
    <mergeCell ref="B42:E42"/>
    <mergeCell ref="B43:E43"/>
    <mergeCell ref="B44:E44"/>
    <mergeCell ref="I51:L51"/>
    <mergeCell ref="I52:L52"/>
    <mergeCell ref="I45:L45"/>
    <mergeCell ref="I46:L46"/>
    <mergeCell ref="I47:L47"/>
    <mergeCell ref="I48:L48"/>
    <mergeCell ref="I49:L49"/>
    <mergeCell ref="I50:L50"/>
  </mergeCells>
  <printOptions/>
  <pageMargins left="0.25" right="0" top="0.5" bottom="0.5" header="0" footer="0"/>
  <pageSetup fitToHeight="1" fitToWidth="1"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5" zoomScaleNormal="75" zoomScalePageLayoutView="0" workbookViewId="0" topLeftCell="A1">
      <selection activeCell="B29" sqref="B29"/>
    </sheetView>
  </sheetViews>
  <sheetFormatPr defaultColWidth="9.140625" defaultRowHeight="12.75"/>
  <cols>
    <col min="1" max="1" width="8.00390625" style="34" customWidth="1"/>
    <col min="2" max="2" width="7.8515625" style="34" customWidth="1"/>
    <col min="3" max="6" width="7.28125" style="34" customWidth="1"/>
    <col min="7" max="7" width="8.57421875" style="34" customWidth="1"/>
    <col min="8" max="9" width="7.28125" style="34" customWidth="1"/>
    <col min="10" max="10" width="6.28125" style="34" customWidth="1"/>
    <col min="11" max="12" width="7.28125" style="34" customWidth="1"/>
    <col min="13" max="13" width="9.00390625" style="34" customWidth="1"/>
    <col min="14" max="14" width="8.8515625" style="34" customWidth="1"/>
    <col min="15" max="26" width="7.28125" style="34" customWidth="1"/>
    <col min="27" max="16384" width="9.140625" style="34" customWidth="1"/>
  </cols>
  <sheetData>
    <row r="1" spans="1:14" ht="16.5" thickBot="1">
      <c r="A1" s="49" t="s">
        <v>70</v>
      </c>
      <c r="B1" s="50" t="s">
        <v>147</v>
      </c>
      <c r="C1" s="49" t="s">
        <v>71</v>
      </c>
      <c r="D1" s="50" t="s">
        <v>459</v>
      </c>
      <c r="E1" s="49" t="s">
        <v>72</v>
      </c>
      <c r="F1" s="302" t="s">
        <v>170</v>
      </c>
      <c r="G1" s="303"/>
      <c r="H1" s="49" t="s">
        <v>73</v>
      </c>
      <c r="I1" s="302" t="s">
        <v>171</v>
      </c>
      <c r="J1" s="303"/>
      <c r="K1" s="49" t="s">
        <v>74</v>
      </c>
      <c r="L1" s="50" t="s">
        <v>148</v>
      </c>
      <c r="M1" s="49" t="s">
        <v>75</v>
      </c>
      <c r="N1" s="50" t="s">
        <v>149</v>
      </c>
    </row>
    <row r="2" ht="16.5" thickBot="1"/>
    <row r="3" spans="1:14" ht="16.5" thickBot="1">
      <c r="A3" s="51" t="s">
        <v>76</v>
      </c>
      <c r="B3" s="48"/>
      <c r="C3" s="302" t="s">
        <v>150</v>
      </c>
      <c r="D3" s="305"/>
      <c r="E3" s="305"/>
      <c r="F3" s="305"/>
      <c r="G3" s="305"/>
      <c r="H3" s="303"/>
      <c r="I3" s="51" t="s">
        <v>77</v>
      </c>
      <c r="J3" s="48"/>
      <c r="K3" s="302" t="s">
        <v>152</v>
      </c>
      <c r="L3" s="305"/>
      <c r="M3" s="305"/>
      <c r="N3" s="303"/>
    </row>
    <row r="4" ht="16.5" thickBot="1"/>
    <row r="5" spans="1:14" ht="16.5" thickBot="1">
      <c r="A5" s="51" t="s">
        <v>78</v>
      </c>
      <c r="B5" s="48"/>
      <c r="C5" s="302" t="s">
        <v>250</v>
      </c>
      <c r="D5" s="305"/>
      <c r="E5" s="303"/>
      <c r="F5" s="51" t="s">
        <v>79</v>
      </c>
      <c r="G5" s="48"/>
      <c r="H5" s="302" t="s">
        <v>151</v>
      </c>
      <c r="I5" s="305"/>
      <c r="J5" s="303"/>
      <c r="K5" s="51" t="s">
        <v>80</v>
      </c>
      <c r="L5" s="48"/>
      <c r="M5" s="302"/>
      <c r="N5" s="303"/>
    </row>
    <row r="6" ht="16.5" thickBot="1"/>
    <row r="7" spans="1:14" ht="16.5" thickBot="1">
      <c r="A7" s="51" t="s">
        <v>81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48"/>
    </row>
    <row r="8" spans="1:14" ht="15.75">
      <c r="A8" s="282" t="s">
        <v>169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4"/>
    </row>
    <row r="9" spans="1:14" ht="15.75">
      <c r="A9" s="285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7"/>
    </row>
    <row r="10" spans="1:14" ht="15.75">
      <c r="A10" s="285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7"/>
    </row>
    <row r="11" spans="1:14" ht="15.75">
      <c r="A11" s="285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7"/>
    </row>
    <row r="12" spans="1:14" ht="15.75">
      <c r="A12" s="285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7"/>
    </row>
    <row r="13" spans="1:18" ht="15.75">
      <c r="A13" s="285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7"/>
      <c r="Q13" s="117"/>
      <c r="R13" s="117"/>
    </row>
    <row r="14" spans="1:18" ht="15.75">
      <c r="A14" s="285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7"/>
      <c r="Q14" s="117"/>
      <c r="R14" s="117"/>
    </row>
    <row r="15" spans="1:18" ht="15.75">
      <c r="A15" s="285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7"/>
      <c r="Q15" s="117"/>
      <c r="R15" s="117"/>
    </row>
    <row r="16" spans="1:18" ht="15.75">
      <c r="A16" s="285"/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7"/>
      <c r="Q16" s="117"/>
      <c r="R16" s="117"/>
    </row>
    <row r="17" spans="1:14" ht="16.5" thickBot="1">
      <c r="A17" s="288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90"/>
    </row>
    <row r="18" ht="16.5" thickBot="1"/>
    <row r="19" spans="1:14" ht="16.5" thickBot="1">
      <c r="A19" s="51" t="s">
        <v>82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48"/>
    </row>
    <row r="20" spans="1:14" ht="15.75">
      <c r="A20" s="294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6"/>
    </row>
    <row r="21" spans="1:14" ht="15.75">
      <c r="A21" s="297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9"/>
    </row>
    <row r="22" spans="1:14" ht="15.75">
      <c r="A22" s="297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9"/>
    </row>
    <row r="23" spans="1:14" ht="16.5" thickBot="1">
      <c r="A23" s="297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9"/>
    </row>
    <row r="24" spans="1:14" ht="16.5" thickBot="1">
      <c r="A24" s="56"/>
      <c r="B24" s="57"/>
      <c r="C24" s="56"/>
      <c r="D24" s="57"/>
      <c r="E24" s="308"/>
      <c r="F24" s="309"/>
      <c r="G24" s="310"/>
      <c r="H24" s="294"/>
      <c r="I24" s="295"/>
      <c r="J24" s="295"/>
      <c r="K24" s="295"/>
      <c r="L24" s="295"/>
      <c r="M24" s="295"/>
      <c r="N24" s="296"/>
    </row>
    <row r="25" spans="1:14" ht="16.5" thickTop="1">
      <c r="A25" s="251"/>
      <c r="B25" s="26" t="s">
        <v>225</v>
      </c>
      <c r="C25" s="306"/>
      <c r="D25" s="307"/>
      <c r="E25" s="297"/>
      <c r="F25" s="298"/>
      <c r="G25" s="299"/>
      <c r="H25" s="297"/>
      <c r="I25" s="298"/>
      <c r="J25" s="298"/>
      <c r="K25" s="298"/>
      <c r="L25" s="298"/>
      <c r="M25" s="298"/>
      <c r="N25" s="299"/>
    </row>
    <row r="26" spans="1:14" ht="15.75">
      <c r="A26" s="252"/>
      <c r="B26" s="26" t="s">
        <v>226</v>
      </c>
      <c r="C26" s="300"/>
      <c r="D26" s="301"/>
      <c r="E26" s="297"/>
      <c r="F26" s="298"/>
      <c r="G26" s="299"/>
      <c r="H26" s="297"/>
      <c r="I26" s="298"/>
      <c r="J26" s="298"/>
      <c r="K26" s="298"/>
      <c r="L26" s="298"/>
      <c r="M26" s="298"/>
      <c r="N26" s="299"/>
    </row>
    <row r="27" spans="1:14" ht="15.75">
      <c r="A27" s="252"/>
      <c r="B27" s="26" t="s">
        <v>227</v>
      </c>
      <c r="C27" s="300"/>
      <c r="D27" s="301"/>
      <c r="E27" s="297"/>
      <c r="F27" s="298"/>
      <c r="G27" s="299"/>
      <c r="H27" s="297"/>
      <c r="I27" s="298"/>
      <c r="J27" s="298"/>
      <c r="K27" s="298"/>
      <c r="L27" s="298"/>
      <c r="M27" s="298"/>
      <c r="N27" s="299"/>
    </row>
    <row r="28" spans="1:14" ht="15.75">
      <c r="A28" s="252"/>
      <c r="B28" s="26" t="s">
        <v>228</v>
      </c>
      <c r="C28" s="300"/>
      <c r="D28" s="301"/>
      <c r="E28" s="297"/>
      <c r="F28" s="298"/>
      <c r="G28" s="299"/>
      <c r="H28" s="297"/>
      <c r="I28" s="298"/>
      <c r="J28" s="298"/>
      <c r="K28" s="298"/>
      <c r="L28" s="298"/>
      <c r="M28" s="298"/>
      <c r="N28" s="299"/>
    </row>
    <row r="29" spans="1:14" ht="16.5" thickBot="1">
      <c r="A29" s="253"/>
      <c r="B29" s="26" t="s">
        <v>229</v>
      </c>
      <c r="C29" s="300"/>
      <c r="D29" s="301"/>
      <c r="E29" s="297"/>
      <c r="F29" s="298"/>
      <c r="G29" s="299"/>
      <c r="H29" s="297"/>
      <c r="I29" s="298"/>
      <c r="J29" s="298"/>
      <c r="K29" s="298"/>
      <c r="L29" s="298"/>
      <c r="M29" s="298"/>
      <c r="N29" s="299"/>
    </row>
    <row r="30" spans="1:14" ht="15.75">
      <c r="A30" s="291"/>
      <c r="B30" s="292"/>
      <c r="C30" s="292"/>
      <c r="D30" s="293"/>
      <c r="E30" s="297"/>
      <c r="F30" s="298"/>
      <c r="G30" s="299"/>
      <c r="H30" s="297"/>
      <c r="I30" s="298"/>
      <c r="J30" s="298"/>
      <c r="K30" s="298"/>
      <c r="L30" s="298"/>
      <c r="M30" s="298"/>
      <c r="N30" s="299"/>
    </row>
    <row r="31" spans="1:14" ht="15.75">
      <c r="A31" s="300"/>
      <c r="B31" s="304"/>
      <c r="C31" s="304"/>
      <c r="D31" s="301"/>
      <c r="E31" s="297"/>
      <c r="F31" s="298"/>
      <c r="G31" s="299"/>
      <c r="H31" s="297"/>
      <c r="I31" s="298"/>
      <c r="J31" s="298"/>
      <c r="K31" s="298"/>
      <c r="L31" s="298"/>
      <c r="M31" s="298"/>
      <c r="N31" s="299"/>
    </row>
    <row r="32" spans="1:14" ht="16.5" thickBot="1">
      <c r="A32" s="314"/>
      <c r="B32" s="315"/>
      <c r="C32" s="315"/>
      <c r="D32" s="316"/>
      <c r="E32" s="311"/>
      <c r="F32" s="312"/>
      <c r="G32" s="313"/>
      <c r="H32" s="311"/>
      <c r="I32" s="312"/>
      <c r="J32" s="312"/>
      <c r="K32" s="312"/>
      <c r="L32" s="312"/>
      <c r="M32" s="312"/>
      <c r="N32" s="313"/>
    </row>
    <row r="33" ht="16.5" thickBot="1"/>
    <row r="34" spans="1:14" ht="16.5" thickBot="1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48"/>
    </row>
    <row r="35" spans="1:14" ht="15.75">
      <c r="A35" s="294"/>
      <c r="B35" s="295"/>
      <c r="C35" s="295"/>
      <c r="D35" s="295"/>
      <c r="E35" s="295"/>
      <c r="F35" s="295"/>
      <c r="G35" s="296"/>
      <c r="H35" s="294"/>
      <c r="I35" s="295"/>
      <c r="J35" s="295"/>
      <c r="K35" s="295"/>
      <c r="L35" s="295"/>
      <c r="M35" s="295"/>
      <c r="N35" s="296"/>
    </row>
    <row r="36" spans="1:14" ht="15.75">
      <c r="A36" s="297"/>
      <c r="B36" s="298"/>
      <c r="C36" s="298"/>
      <c r="D36" s="298"/>
      <c r="E36" s="298"/>
      <c r="F36" s="298"/>
      <c r="G36" s="299"/>
      <c r="H36" s="297"/>
      <c r="I36" s="298"/>
      <c r="J36" s="298"/>
      <c r="K36" s="298"/>
      <c r="L36" s="298"/>
      <c r="M36" s="298"/>
      <c r="N36" s="299"/>
    </row>
    <row r="37" spans="1:14" ht="15.75">
      <c r="A37" s="297"/>
      <c r="B37" s="298"/>
      <c r="C37" s="298"/>
      <c r="D37" s="298"/>
      <c r="E37" s="298"/>
      <c r="F37" s="298"/>
      <c r="G37" s="299"/>
      <c r="H37" s="297"/>
      <c r="I37" s="298"/>
      <c r="J37" s="298"/>
      <c r="K37" s="298"/>
      <c r="L37" s="298"/>
      <c r="M37" s="298"/>
      <c r="N37" s="299"/>
    </row>
    <row r="38" spans="1:14" ht="15.75">
      <c r="A38" s="297"/>
      <c r="B38" s="298"/>
      <c r="C38" s="298"/>
      <c r="D38" s="298"/>
      <c r="E38" s="298"/>
      <c r="F38" s="298"/>
      <c r="G38" s="299"/>
      <c r="H38" s="297"/>
      <c r="I38" s="298"/>
      <c r="J38" s="298"/>
      <c r="K38" s="298"/>
      <c r="L38" s="298"/>
      <c r="M38" s="298"/>
      <c r="N38" s="299"/>
    </row>
    <row r="39" spans="1:14" ht="15.75">
      <c r="A39" s="297"/>
      <c r="B39" s="298"/>
      <c r="C39" s="298"/>
      <c r="D39" s="298"/>
      <c r="E39" s="298"/>
      <c r="F39" s="298"/>
      <c r="G39" s="299"/>
      <c r="H39" s="297"/>
      <c r="I39" s="298"/>
      <c r="J39" s="298"/>
      <c r="K39" s="298"/>
      <c r="L39" s="298"/>
      <c r="M39" s="298"/>
      <c r="N39" s="299"/>
    </row>
    <row r="40" spans="1:14" ht="15.75">
      <c r="A40" s="297"/>
      <c r="B40" s="298"/>
      <c r="C40" s="298"/>
      <c r="D40" s="298"/>
      <c r="E40" s="298"/>
      <c r="F40" s="298"/>
      <c r="G40" s="299"/>
      <c r="H40" s="297"/>
      <c r="I40" s="298"/>
      <c r="J40" s="298"/>
      <c r="K40" s="298"/>
      <c r="L40" s="298"/>
      <c r="M40" s="298"/>
      <c r="N40" s="299"/>
    </row>
    <row r="41" spans="1:14" ht="15.75">
      <c r="A41" s="297"/>
      <c r="B41" s="298"/>
      <c r="C41" s="298"/>
      <c r="D41" s="298"/>
      <c r="E41" s="298"/>
      <c r="F41" s="298"/>
      <c r="G41" s="299"/>
      <c r="H41" s="297"/>
      <c r="I41" s="298"/>
      <c r="J41" s="298"/>
      <c r="K41" s="298"/>
      <c r="L41" s="298"/>
      <c r="M41" s="298"/>
      <c r="N41" s="299"/>
    </row>
    <row r="42" spans="1:14" ht="15.75">
      <c r="A42" s="297"/>
      <c r="B42" s="298"/>
      <c r="C42" s="298"/>
      <c r="D42" s="298"/>
      <c r="E42" s="298"/>
      <c r="F42" s="298"/>
      <c r="G42" s="299"/>
      <c r="H42" s="297"/>
      <c r="I42" s="298"/>
      <c r="J42" s="298"/>
      <c r="K42" s="298"/>
      <c r="L42" s="298"/>
      <c r="M42" s="298"/>
      <c r="N42" s="299"/>
    </row>
    <row r="43" spans="1:14" ht="15.75">
      <c r="A43" s="297"/>
      <c r="B43" s="298"/>
      <c r="C43" s="298"/>
      <c r="D43" s="298"/>
      <c r="E43" s="298"/>
      <c r="F43" s="298"/>
      <c r="G43" s="299"/>
      <c r="H43" s="297"/>
      <c r="I43" s="298"/>
      <c r="J43" s="298"/>
      <c r="K43" s="298"/>
      <c r="L43" s="298"/>
      <c r="M43" s="298"/>
      <c r="N43" s="299"/>
    </row>
    <row r="44" spans="1:14" ht="15.75">
      <c r="A44" s="297"/>
      <c r="B44" s="298"/>
      <c r="C44" s="298"/>
      <c r="D44" s="298"/>
      <c r="E44" s="298"/>
      <c r="F44" s="298"/>
      <c r="G44" s="299"/>
      <c r="H44" s="297"/>
      <c r="I44" s="298"/>
      <c r="J44" s="298"/>
      <c r="K44" s="298"/>
      <c r="L44" s="298"/>
      <c r="M44" s="298"/>
      <c r="N44" s="299"/>
    </row>
    <row r="45" spans="1:14" ht="15.75">
      <c r="A45" s="297"/>
      <c r="B45" s="298"/>
      <c r="C45" s="298"/>
      <c r="D45" s="298"/>
      <c r="E45" s="298"/>
      <c r="F45" s="298"/>
      <c r="G45" s="299"/>
      <c r="H45" s="297"/>
      <c r="I45" s="298"/>
      <c r="J45" s="298"/>
      <c r="K45" s="298"/>
      <c r="L45" s="298"/>
      <c r="M45" s="298"/>
      <c r="N45" s="299"/>
    </row>
    <row r="46" spans="1:14" ht="15.75">
      <c r="A46" s="297"/>
      <c r="B46" s="298"/>
      <c r="C46" s="298"/>
      <c r="D46" s="298"/>
      <c r="E46" s="298"/>
      <c r="F46" s="298"/>
      <c r="G46" s="299"/>
      <c r="H46" s="297"/>
      <c r="I46" s="298"/>
      <c r="J46" s="298"/>
      <c r="K46" s="298"/>
      <c r="L46" s="298"/>
      <c r="M46" s="298"/>
      <c r="N46" s="299"/>
    </row>
    <row r="47" spans="1:14" ht="16.5" thickBot="1">
      <c r="A47" s="311"/>
      <c r="B47" s="312"/>
      <c r="C47" s="312"/>
      <c r="D47" s="312"/>
      <c r="E47" s="312"/>
      <c r="F47" s="312"/>
      <c r="G47" s="313"/>
      <c r="H47" s="311"/>
      <c r="I47" s="312"/>
      <c r="J47" s="312"/>
      <c r="K47" s="312"/>
      <c r="L47" s="312"/>
      <c r="M47" s="312"/>
      <c r="N47" s="313"/>
    </row>
    <row r="49" spans="1:14" ht="15.75">
      <c r="A49" s="55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5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4" ht="15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</sheetData>
  <sheetProtection/>
  <mergeCells count="21">
    <mergeCell ref="A35:G47"/>
    <mergeCell ref="H35:N47"/>
    <mergeCell ref="H24:N32"/>
    <mergeCell ref="A32:D32"/>
    <mergeCell ref="C27:D27"/>
    <mergeCell ref="I1:J1"/>
    <mergeCell ref="C3:H3"/>
    <mergeCell ref="K3:N3"/>
    <mergeCell ref="C25:D25"/>
    <mergeCell ref="F1:G1"/>
    <mergeCell ref="C29:D29"/>
    <mergeCell ref="C5:E5"/>
    <mergeCell ref="C26:D26"/>
    <mergeCell ref="E24:G32"/>
    <mergeCell ref="H5:J5"/>
    <mergeCell ref="A8:N17"/>
    <mergeCell ref="A30:D30"/>
    <mergeCell ref="A20:N23"/>
    <mergeCell ref="C28:D28"/>
    <mergeCell ref="M5:N5"/>
    <mergeCell ref="A31:D31"/>
  </mergeCells>
  <printOptions/>
  <pageMargins left="0.25" right="0" top="0.5" bottom="0.5" header="0.5" footer="0.5"/>
  <pageSetup fitToHeight="1" fitToWidth="1" horizontalDpi="180" verticalDpi="18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00390625" style="8" customWidth="1"/>
    <col min="2" max="16384" width="9.140625" style="8" customWidth="1"/>
  </cols>
  <sheetData>
    <row r="2" ht="12.75">
      <c r="A2" s="8" t="s">
        <v>175</v>
      </c>
    </row>
    <row r="3" spans="1:2" ht="12.75">
      <c r="A3" s="8" t="s">
        <v>230</v>
      </c>
      <c r="B3" s="8" t="s">
        <v>153</v>
      </c>
    </row>
    <row r="4" spans="1:2" ht="12.75">
      <c r="A4" s="8" t="s">
        <v>16</v>
      </c>
      <c r="B4" s="8" t="s">
        <v>123</v>
      </c>
    </row>
    <row r="5" spans="1:2" ht="12.75">
      <c r="A5" s="8" t="s">
        <v>231</v>
      </c>
      <c r="B5" s="8" t="s">
        <v>144</v>
      </c>
    </row>
    <row r="6" spans="1:3" ht="12.75">
      <c r="A6" s="8" t="s">
        <v>232</v>
      </c>
      <c r="B6" s="8" t="s">
        <v>240</v>
      </c>
      <c r="C6" s="8" t="s">
        <v>241</v>
      </c>
    </row>
    <row r="7" spans="1:2" ht="12.75">
      <c r="A7" s="8" t="s">
        <v>233</v>
      </c>
      <c r="B7" s="8" t="s">
        <v>242</v>
      </c>
    </row>
    <row r="8" spans="1:4" ht="12.75">
      <c r="A8" s="8" t="s">
        <v>234</v>
      </c>
      <c r="B8" s="8" t="s">
        <v>125</v>
      </c>
      <c r="C8" s="8" t="s">
        <v>130</v>
      </c>
      <c r="D8" s="8" t="s">
        <v>218</v>
      </c>
    </row>
    <row r="9" spans="1:4" ht="12.75">
      <c r="A9" s="8" t="s">
        <v>235</v>
      </c>
      <c r="B9" s="8" t="s">
        <v>237</v>
      </c>
      <c r="C9" s="8" t="s">
        <v>238</v>
      </c>
      <c r="D9" s="8" t="s">
        <v>239</v>
      </c>
    </row>
    <row r="10" ht="12.75">
      <c r="A10" s="8" t="s">
        <v>236</v>
      </c>
    </row>
    <row r="11" spans="1:2" ht="12.75">
      <c r="A11" s="8" t="s">
        <v>243</v>
      </c>
      <c r="B11" s="8" t="s">
        <v>245</v>
      </c>
    </row>
    <row r="12" spans="1:2" ht="12.75">
      <c r="A12" s="8" t="s">
        <v>244</v>
      </c>
      <c r="B12" s="8" t="s">
        <v>246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="75" zoomScaleNormal="75" zoomScalePageLayoutView="0" workbookViewId="0" topLeftCell="A1">
      <selection activeCell="F5" sqref="F5:G5"/>
    </sheetView>
  </sheetViews>
  <sheetFormatPr defaultColWidth="9.140625" defaultRowHeight="12.75"/>
  <cols>
    <col min="1" max="1" width="4.140625" style="0" customWidth="1"/>
    <col min="2" max="4" width="7.28125" style="0" customWidth="1"/>
    <col min="5" max="5" width="16.57421875" style="0" customWidth="1"/>
    <col min="6" max="6" width="9.421875" style="0" customWidth="1"/>
    <col min="7" max="7" width="13.7109375" style="0" customWidth="1"/>
    <col min="8" max="8" width="7.140625" style="17" bestFit="1" customWidth="1"/>
    <col min="9" max="10" width="6.7109375" style="0" customWidth="1"/>
    <col min="11" max="11" width="5.7109375" style="0" customWidth="1"/>
    <col min="12" max="12" width="5.28125" style="0" customWidth="1"/>
    <col min="13" max="13" width="55.00390625" style="0" customWidth="1"/>
    <col min="14" max="26" width="7.28125" style="0" customWidth="1"/>
  </cols>
  <sheetData>
    <row r="1" spans="1:16" ht="16.5" thickBot="1">
      <c r="A1" s="370" t="s">
        <v>83</v>
      </c>
      <c r="B1" s="371"/>
      <c r="C1" s="371"/>
      <c r="D1" s="371"/>
      <c r="E1" s="372"/>
      <c r="F1" s="1" t="s">
        <v>84</v>
      </c>
      <c r="G1" s="2"/>
      <c r="H1" s="9" t="s">
        <v>85</v>
      </c>
      <c r="I1" s="78" t="s">
        <v>82</v>
      </c>
      <c r="J1" s="79"/>
      <c r="K1" s="79"/>
      <c r="L1" s="79"/>
      <c r="M1" s="80"/>
      <c r="N1" s="3"/>
      <c r="O1" s="4"/>
      <c r="P1" s="5"/>
    </row>
    <row r="2" spans="1:16" ht="15.75" customHeight="1" thickBot="1" thickTop="1">
      <c r="A2" s="373" t="s">
        <v>442</v>
      </c>
      <c r="B2" s="374"/>
      <c r="C2" s="374"/>
      <c r="D2" s="374"/>
      <c r="E2" s="375"/>
      <c r="F2" s="343" t="s">
        <v>211</v>
      </c>
      <c r="G2" s="345"/>
      <c r="H2" s="10"/>
      <c r="I2" s="322"/>
      <c r="J2" s="323"/>
      <c r="K2" s="323"/>
      <c r="L2" s="323"/>
      <c r="M2" s="324"/>
      <c r="N2" s="4"/>
      <c r="O2" s="4"/>
      <c r="P2" s="4"/>
    </row>
    <row r="3" spans="1:16" ht="15.75" customHeight="1" thickBot="1" thickTop="1">
      <c r="A3" s="346" t="s">
        <v>259</v>
      </c>
      <c r="B3" s="347"/>
      <c r="C3" s="347"/>
      <c r="D3" s="347"/>
      <c r="E3" s="348"/>
      <c r="F3" s="320"/>
      <c r="G3" s="321"/>
      <c r="H3" s="10"/>
      <c r="I3" s="322" t="s">
        <v>258</v>
      </c>
      <c r="J3" s="323"/>
      <c r="K3" s="323"/>
      <c r="L3" s="323"/>
      <c r="M3" s="324"/>
      <c r="N3" s="4"/>
      <c r="O3" s="4"/>
      <c r="P3" s="6"/>
    </row>
    <row r="4" spans="1:16" ht="15" customHeight="1" thickBot="1" thickTop="1">
      <c r="A4" s="366" t="s">
        <v>463</v>
      </c>
      <c r="B4" s="361"/>
      <c r="C4" s="361"/>
      <c r="D4" s="361"/>
      <c r="E4" s="362"/>
      <c r="F4" s="320" t="s">
        <v>464</v>
      </c>
      <c r="G4" s="321"/>
      <c r="H4" s="10"/>
      <c r="I4" s="322" t="s">
        <v>465</v>
      </c>
      <c r="J4" s="323"/>
      <c r="K4" s="323"/>
      <c r="L4" s="323"/>
      <c r="M4" s="324"/>
      <c r="N4" s="4"/>
      <c r="O4" s="4"/>
      <c r="P4" s="4"/>
    </row>
    <row r="5" spans="1:16" ht="16.5" thickBot="1" thickTop="1">
      <c r="A5" s="346" t="s">
        <v>470</v>
      </c>
      <c r="B5" s="347"/>
      <c r="C5" s="347"/>
      <c r="D5" s="347"/>
      <c r="E5" s="348"/>
      <c r="F5" s="320" t="s">
        <v>471</v>
      </c>
      <c r="G5" s="339"/>
      <c r="H5" s="10"/>
      <c r="I5" s="322"/>
      <c r="J5" s="323"/>
      <c r="K5" s="323"/>
      <c r="L5" s="323"/>
      <c r="M5" s="324"/>
      <c r="N5" s="4"/>
      <c r="O5" s="4"/>
      <c r="P5" s="6"/>
    </row>
    <row r="6" spans="1:16" ht="15" customHeight="1" thickBot="1" thickTop="1">
      <c r="A6" s="346"/>
      <c r="B6" s="347"/>
      <c r="C6" s="347"/>
      <c r="D6" s="347"/>
      <c r="E6" s="348"/>
      <c r="F6" s="320"/>
      <c r="G6" s="321"/>
      <c r="H6" s="10"/>
      <c r="I6" s="322"/>
      <c r="J6" s="323"/>
      <c r="K6" s="323"/>
      <c r="L6" s="323"/>
      <c r="M6" s="324"/>
      <c r="N6" s="4"/>
      <c r="O6" s="4"/>
      <c r="P6" s="4"/>
    </row>
    <row r="7" spans="1:16" ht="15" customHeight="1" thickBot="1" thickTop="1">
      <c r="A7" s="346"/>
      <c r="B7" s="347"/>
      <c r="C7" s="347"/>
      <c r="D7" s="347"/>
      <c r="E7" s="348"/>
      <c r="F7" s="320"/>
      <c r="G7" s="321"/>
      <c r="H7" s="10"/>
      <c r="I7" s="322"/>
      <c r="J7" s="323"/>
      <c r="K7" s="323"/>
      <c r="L7" s="323"/>
      <c r="M7" s="324"/>
      <c r="N7" s="4"/>
      <c r="O7" s="4"/>
      <c r="P7" s="4"/>
    </row>
    <row r="8" spans="1:16" ht="15.75" customHeight="1" thickBot="1" thickTop="1">
      <c r="A8" s="355" t="s">
        <v>397</v>
      </c>
      <c r="B8" s="356"/>
      <c r="C8" s="356"/>
      <c r="D8" s="356"/>
      <c r="E8" s="357"/>
      <c r="F8" s="330" t="s">
        <v>398</v>
      </c>
      <c r="G8" s="331"/>
      <c r="H8" s="82"/>
      <c r="I8" s="322"/>
      <c r="J8" s="323"/>
      <c r="K8" s="323"/>
      <c r="L8" s="323"/>
      <c r="M8" s="324"/>
      <c r="N8" s="4"/>
      <c r="O8" s="4"/>
      <c r="P8" s="4"/>
    </row>
    <row r="9" spans="1:16" ht="15.75" customHeight="1" thickBot="1" thickTop="1">
      <c r="A9" s="358"/>
      <c r="B9" s="359"/>
      <c r="C9" s="359"/>
      <c r="D9" s="359"/>
      <c r="E9" s="360"/>
      <c r="F9" s="328"/>
      <c r="G9" s="329"/>
      <c r="H9" s="81">
        <f>+H2+H3+H4+H5+H6+H7+H8</f>
        <v>0</v>
      </c>
      <c r="I9" s="322"/>
      <c r="J9" s="323"/>
      <c r="K9" s="323"/>
      <c r="L9" s="323"/>
      <c r="M9" s="324"/>
      <c r="N9" s="4"/>
      <c r="O9" s="4"/>
      <c r="P9" s="4"/>
    </row>
    <row r="10" spans="1:16" ht="15.75" customHeight="1" thickBot="1" thickTop="1">
      <c r="A10" s="370" t="s">
        <v>86</v>
      </c>
      <c r="B10" s="371"/>
      <c r="C10" s="371"/>
      <c r="D10" s="371"/>
      <c r="E10" s="372"/>
      <c r="F10" s="333"/>
      <c r="G10" s="334"/>
      <c r="H10" s="11"/>
      <c r="I10" s="322"/>
      <c r="J10" s="323"/>
      <c r="K10" s="323"/>
      <c r="L10" s="323"/>
      <c r="M10" s="324"/>
      <c r="N10" s="4"/>
      <c r="O10" s="4"/>
      <c r="P10" s="4"/>
    </row>
    <row r="11" spans="1:16" ht="15.75" customHeight="1" thickBot="1" thickTop="1">
      <c r="A11" s="373" t="s">
        <v>173</v>
      </c>
      <c r="B11" s="374"/>
      <c r="C11" s="374"/>
      <c r="D11" s="374"/>
      <c r="E11" s="375"/>
      <c r="F11" s="343" t="s">
        <v>291</v>
      </c>
      <c r="G11" s="345"/>
      <c r="H11" s="12"/>
      <c r="I11" s="322"/>
      <c r="J11" s="323"/>
      <c r="K11" s="323"/>
      <c r="L11" s="323"/>
      <c r="M11" s="324"/>
      <c r="N11" s="4"/>
      <c r="O11" s="4"/>
      <c r="P11" s="4"/>
    </row>
    <row r="12" spans="1:16" ht="15" customHeight="1" thickBot="1" thickTop="1">
      <c r="A12" s="346" t="s">
        <v>172</v>
      </c>
      <c r="B12" s="347"/>
      <c r="C12" s="347"/>
      <c r="D12" s="347"/>
      <c r="E12" s="348"/>
      <c r="F12" s="320" t="s">
        <v>292</v>
      </c>
      <c r="G12" s="321"/>
      <c r="H12" s="10"/>
      <c r="I12" s="322"/>
      <c r="J12" s="323"/>
      <c r="K12" s="323"/>
      <c r="L12" s="323"/>
      <c r="M12" s="324"/>
      <c r="N12" s="4"/>
      <c r="O12" s="4"/>
      <c r="P12" s="4"/>
    </row>
    <row r="13" spans="1:16" ht="15" customHeight="1" thickBot="1" thickTop="1">
      <c r="A13" s="346" t="s">
        <v>313</v>
      </c>
      <c r="B13" s="347"/>
      <c r="C13" s="347"/>
      <c r="D13" s="347"/>
      <c r="E13" s="348"/>
      <c r="F13" s="320" t="s">
        <v>293</v>
      </c>
      <c r="G13" s="321"/>
      <c r="H13" s="10"/>
      <c r="I13" s="322"/>
      <c r="J13" s="323"/>
      <c r="K13" s="323"/>
      <c r="L13" s="323"/>
      <c r="M13" s="324"/>
      <c r="N13" s="4"/>
      <c r="O13" s="4"/>
      <c r="P13" s="4"/>
    </row>
    <row r="14" spans="1:16" ht="15" customHeight="1" thickBot="1" thickTop="1">
      <c r="A14" s="366" t="s">
        <v>355</v>
      </c>
      <c r="B14" s="361"/>
      <c r="C14" s="361"/>
      <c r="D14" s="361"/>
      <c r="E14" s="362"/>
      <c r="F14" s="320" t="s">
        <v>356</v>
      </c>
      <c r="G14" s="321"/>
      <c r="H14" s="10"/>
      <c r="I14" s="322" t="s">
        <v>357</v>
      </c>
      <c r="J14" s="323"/>
      <c r="K14" s="323"/>
      <c r="L14" s="323"/>
      <c r="M14" s="324"/>
      <c r="N14" s="4"/>
      <c r="O14" s="4"/>
      <c r="P14" s="4"/>
    </row>
    <row r="15" spans="1:16" ht="15" customHeight="1" thickBot="1" thickTop="1">
      <c r="A15" s="346" t="s">
        <v>445</v>
      </c>
      <c r="B15" s="361"/>
      <c r="C15" s="361"/>
      <c r="D15" s="361"/>
      <c r="E15" s="362"/>
      <c r="F15" s="320" t="s">
        <v>291</v>
      </c>
      <c r="G15" s="321"/>
      <c r="H15" s="10"/>
      <c r="I15" s="322" t="s">
        <v>446</v>
      </c>
      <c r="J15" s="323"/>
      <c r="K15" s="323"/>
      <c r="L15" s="323"/>
      <c r="M15" s="324"/>
      <c r="N15" s="4"/>
      <c r="O15" s="4"/>
      <c r="P15" s="4"/>
    </row>
    <row r="16" spans="1:16" ht="15" customHeight="1" thickBot="1" thickTop="1">
      <c r="A16" s="366" t="s">
        <v>403</v>
      </c>
      <c r="B16" s="361"/>
      <c r="C16" s="361"/>
      <c r="D16" s="361"/>
      <c r="E16" s="362"/>
      <c r="F16" s="320" t="s">
        <v>293</v>
      </c>
      <c r="G16" s="321"/>
      <c r="H16" s="10"/>
      <c r="I16" s="322"/>
      <c r="J16" s="323"/>
      <c r="K16" s="323"/>
      <c r="L16" s="323"/>
      <c r="M16" s="324"/>
      <c r="N16" s="4"/>
      <c r="O16" s="4"/>
      <c r="P16" s="4"/>
    </row>
    <row r="17" spans="1:16" ht="15" customHeight="1" thickBot="1" thickTop="1">
      <c r="A17" s="346"/>
      <c r="B17" s="347"/>
      <c r="C17" s="347"/>
      <c r="D17" s="347"/>
      <c r="E17" s="348"/>
      <c r="F17" s="320"/>
      <c r="G17" s="321"/>
      <c r="H17" s="10"/>
      <c r="I17" s="322"/>
      <c r="J17" s="323"/>
      <c r="K17" s="323"/>
      <c r="L17" s="323"/>
      <c r="M17" s="324"/>
      <c r="N17" s="4"/>
      <c r="O17" s="4"/>
      <c r="P17" s="4"/>
    </row>
    <row r="18" spans="1:16" ht="15" customHeight="1" thickBot="1" thickTop="1">
      <c r="A18" s="346"/>
      <c r="B18" s="347"/>
      <c r="C18" s="347"/>
      <c r="D18" s="347"/>
      <c r="E18" s="348"/>
      <c r="F18" s="320"/>
      <c r="G18" s="321"/>
      <c r="H18" s="10"/>
      <c r="I18" s="322"/>
      <c r="J18" s="323"/>
      <c r="K18" s="323"/>
      <c r="L18" s="323"/>
      <c r="M18" s="324"/>
      <c r="N18" s="4"/>
      <c r="O18" s="4"/>
      <c r="P18" s="4"/>
    </row>
    <row r="19" spans="1:16" ht="15" customHeight="1" thickBot="1" thickTop="1">
      <c r="A19" s="367"/>
      <c r="B19" s="368"/>
      <c r="C19" s="368"/>
      <c r="D19" s="368"/>
      <c r="E19" s="369"/>
      <c r="F19" s="320"/>
      <c r="G19" s="321"/>
      <c r="H19" s="10"/>
      <c r="I19" s="322"/>
      <c r="J19" s="323"/>
      <c r="K19" s="323"/>
      <c r="L19" s="323"/>
      <c r="M19" s="324"/>
      <c r="N19" s="4"/>
      <c r="O19" s="4"/>
      <c r="P19" s="4"/>
    </row>
    <row r="20" spans="1:16" ht="15" customHeight="1" thickBot="1" thickTop="1">
      <c r="A20" s="346"/>
      <c r="B20" s="347"/>
      <c r="C20" s="347"/>
      <c r="D20" s="347"/>
      <c r="E20" s="348"/>
      <c r="F20" s="320"/>
      <c r="G20" s="321"/>
      <c r="H20" s="10"/>
      <c r="I20" s="322"/>
      <c r="J20" s="323"/>
      <c r="K20" s="323"/>
      <c r="L20" s="323"/>
      <c r="M20" s="324"/>
      <c r="N20" s="4"/>
      <c r="O20" s="4"/>
      <c r="P20" s="4"/>
    </row>
    <row r="21" spans="1:16" ht="15.75" customHeight="1" thickBot="1" thickTop="1">
      <c r="A21" s="356"/>
      <c r="B21" s="356"/>
      <c r="C21" s="356"/>
      <c r="D21" s="356"/>
      <c r="E21" s="357"/>
      <c r="F21" s="330"/>
      <c r="G21" s="331"/>
      <c r="H21" s="82"/>
      <c r="I21" s="322"/>
      <c r="J21" s="323"/>
      <c r="K21" s="323"/>
      <c r="L21" s="323"/>
      <c r="M21" s="324"/>
      <c r="N21" s="4"/>
      <c r="O21" s="4"/>
      <c r="P21" s="4"/>
    </row>
    <row r="22" spans="1:16" ht="15.75" customHeight="1" thickBot="1" thickTop="1">
      <c r="A22" s="83"/>
      <c r="B22" s="84"/>
      <c r="C22" s="84"/>
      <c r="D22" s="84"/>
      <c r="E22" s="85"/>
      <c r="F22" s="328"/>
      <c r="G22" s="329"/>
      <c r="H22" s="81">
        <f>+H11+H12+H13+H14+H15+H16+H17+H18+H19+H20+H21</f>
        <v>0</v>
      </c>
      <c r="I22" s="322"/>
      <c r="J22" s="323"/>
      <c r="K22" s="323"/>
      <c r="L22" s="323"/>
      <c r="M22" s="324"/>
      <c r="N22" s="4"/>
      <c r="O22" s="4"/>
      <c r="P22" s="4"/>
    </row>
    <row r="23" spans="1:16" ht="17.25" thickBot="1" thickTop="1">
      <c r="A23" s="379" t="s">
        <v>87</v>
      </c>
      <c r="B23" s="380"/>
      <c r="C23" s="380"/>
      <c r="D23" s="380"/>
      <c r="E23" s="381"/>
      <c r="F23" s="333"/>
      <c r="G23" s="334"/>
      <c r="H23" s="11"/>
      <c r="I23" s="322"/>
      <c r="J23" s="323"/>
      <c r="K23" s="323"/>
      <c r="L23" s="323"/>
      <c r="M23" s="324"/>
      <c r="N23" s="4"/>
      <c r="O23" s="4"/>
      <c r="P23" s="4"/>
    </row>
    <row r="24" spans="1:16" ht="15.75" customHeight="1" thickBot="1" thickTop="1">
      <c r="A24" s="376" t="s">
        <v>183</v>
      </c>
      <c r="B24" s="377"/>
      <c r="C24" s="377"/>
      <c r="D24" s="377"/>
      <c r="E24" s="378"/>
      <c r="F24" s="343" t="s">
        <v>289</v>
      </c>
      <c r="G24" s="345"/>
      <c r="H24" s="10"/>
      <c r="I24" s="322"/>
      <c r="J24" s="323"/>
      <c r="K24" s="323"/>
      <c r="L24" s="323"/>
      <c r="M24" s="324"/>
      <c r="N24" s="4"/>
      <c r="O24" s="4"/>
      <c r="P24" s="4"/>
    </row>
    <row r="25" spans="1:16" ht="15" customHeight="1" thickBot="1" thickTop="1">
      <c r="A25" s="363" t="s">
        <v>182</v>
      </c>
      <c r="B25" s="364"/>
      <c r="C25" s="364"/>
      <c r="D25" s="364"/>
      <c r="E25" s="365"/>
      <c r="F25" s="320"/>
      <c r="G25" s="321"/>
      <c r="H25" s="13"/>
      <c r="I25" s="322"/>
      <c r="J25" s="323"/>
      <c r="K25" s="323"/>
      <c r="L25" s="323"/>
      <c r="M25" s="324"/>
      <c r="N25" s="4"/>
      <c r="O25" s="4"/>
      <c r="P25" s="4"/>
    </row>
    <row r="26" spans="1:16" ht="15" customHeight="1" thickBot="1" thickTop="1">
      <c r="A26" s="335" t="s">
        <v>364</v>
      </c>
      <c r="B26" s="336"/>
      <c r="C26" s="336"/>
      <c r="D26" s="336"/>
      <c r="E26" s="337"/>
      <c r="F26" s="320" t="s">
        <v>290</v>
      </c>
      <c r="G26" s="321"/>
      <c r="H26" s="10"/>
      <c r="I26" s="322"/>
      <c r="J26" s="323"/>
      <c r="K26" s="323"/>
      <c r="L26" s="323"/>
      <c r="M26" s="324"/>
      <c r="N26" s="4"/>
      <c r="O26" s="4"/>
      <c r="P26" s="4"/>
    </row>
    <row r="27" spans="1:16" ht="15" customHeight="1" thickBot="1" thickTop="1">
      <c r="A27" s="320" t="s">
        <v>365</v>
      </c>
      <c r="B27" s="338"/>
      <c r="C27" s="338"/>
      <c r="D27" s="338"/>
      <c r="E27" s="321"/>
      <c r="F27" s="320" t="s">
        <v>290</v>
      </c>
      <c r="G27" s="321"/>
      <c r="H27" s="10"/>
      <c r="I27" s="322"/>
      <c r="J27" s="323"/>
      <c r="K27" s="323"/>
      <c r="L27" s="323"/>
      <c r="M27" s="324"/>
      <c r="N27" s="4"/>
      <c r="O27" s="4"/>
      <c r="P27" s="4"/>
    </row>
    <row r="28" spans="1:16" ht="15" customHeight="1" thickBot="1" thickTop="1">
      <c r="A28" s="320"/>
      <c r="B28" s="338"/>
      <c r="C28" s="338"/>
      <c r="D28" s="338"/>
      <c r="E28" s="321"/>
      <c r="F28" s="320"/>
      <c r="G28" s="321"/>
      <c r="H28" s="10"/>
      <c r="I28" s="322"/>
      <c r="J28" s="323"/>
      <c r="K28" s="323"/>
      <c r="L28" s="323"/>
      <c r="M28" s="324"/>
      <c r="N28" s="4"/>
      <c r="O28" s="4"/>
      <c r="P28" s="4"/>
    </row>
    <row r="29" spans="1:16" ht="15" customHeight="1" thickBot="1" thickTop="1">
      <c r="A29" s="320" t="s">
        <v>184</v>
      </c>
      <c r="B29" s="338"/>
      <c r="C29" s="338"/>
      <c r="D29" s="338"/>
      <c r="E29" s="321"/>
      <c r="F29" s="320" t="s">
        <v>289</v>
      </c>
      <c r="G29" s="321"/>
      <c r="H29" s="10"/>
      <c r="I29" s="322"/>
      <c r="J29" s="323"/>
      <c r="K29" s="323"/>
      <c r="L29" s="323"/>
      <c r="M29" s="324"/>
      <c r="N29" s="4"/>
      <c r="O29" s="4"/>
      <c r="P29" s="4"/>
    </row>
    <row r="30" spans="1:16" ht="15" customHeight="1" thickBot="1" thickTop="1">
      <c r="A30" s="320" t="s">
        <v>288</v>
      </c>
      <c r="B30" s="338"/>
      <c r="C30" s="338"/>
      <c r="D30" s="338"/>
      <c r="E30" s="321"/>
      <c r="F30" s="320" t="s">
        <v>289</v>
      </c>
      <c r="G30" s="321"/>
      <c r="H30" s="10"/>
      <c r="I30" s="322" t="s">
        <v>264</v>
      </c>
      <c r="J30" s="323"/>
      <c r="K30" s="323"/>
      <c r="L30" s="323"/>
      <c r="M30" s="324"/>
      <c r="N30" s="4"/>
      <c r="O30" s="4"/>
      <c r="P30" s="4"/>
    </row>
    <row r="31" spans="1:16" ht="15" customHeight="1" thickBot="1" thickTop="1">
      <c r="A31" s="320"/>
      <c r="B31" s="338"/>
      <c r="C31" s="338"/>
      <c r="D31" s="338"/>
      <c r="E31" s="321"/>
      <c r="F31" s="320"/>
      <c r="G31" s="321"/>
      <c r="H31" s="10"/>
      <c r="I31" s="322"/>
      <c r="J31" s="323"/>
      <c r="K31" s="323"/>
      <c r="L31" s="323"/>
      <c r="M31" s="324"/>
      <c r="N31" s="4"/>
      <c r="O31" s="4"/>
      <c r="P31" s="4"/>
    </row>
    <row r="32" spans="1:16" ht="15" customHeight="1" thickBot="1" thickTop="1">
      <c r="A32" s="317"/>
      <c r="B32" s="318"/>
      <c r="C32" s="318"/>
      <c r="D32" s="318"/>
      <c r="E32" s="319"/>
      <c r="F32" s="320"/>
      <c r="G32" s="321"/>
      <c r="H32" s="10"/>
      <c r="I32" s="322"/>
      <c r="J32" s="323"/>
      <c r="K32" s="323"/>
      <c r="L32" s="323"/>
      <c r="M32" s="324"/>
      <c r="N32" s="4"/>
      <c r="O32" s="4"/>
      <c r="P32" s="4"/>
    </row>
    <row r="33" spans="1:16" ht="15" customHeight="1" thickBot="1" thickTop="1">
      <c r="A33" s="317"/>
      <c r="B33" s="318"/>
      <c r="C33" s="318"/>
      <c r="D33" s="318"/>
      <c r="E33" s="319"/>
      <c r="F33" s="320"/>
      <c r="G33" s="321"/>
      <c r="H33" s="10"/>
      <c r="I33" s="322"/>
      <c r="J33" s="323"/>
      <c r="K33" s="323"/>
      <c r="L33" s="323"/>
      <c r="M33" s="324"/>
      <c r="N33" s="4"/>
      <c r="O33" s="4"/>
      <c r="P33" s="4"/>
    </row>
    <row r="34" spans="1:16" ht="15.75" customHeight="1" thickBot="1" thickTop="1">
      <c r="A34" s="352"/>
      <c r="B34" s="353"/>
      <c r="C34" s="353"/>
      <c r="D34" s="353"/>
      <c r="E34" s="354"/>
      <c r="F34" s="330"/>
      <c r="G34" s="331"/>
      <c r="H34" s="82"/>
      <c r="I34" s="322"/>
      <c r="J34" s="323"/>
      <c r="K34" s="323"/>
      <c r="L34" s="323"/>
      <c r="M34" s="324"/>
      <c r="N34" s="4"/>
      <c r="O34" s="4"/>
      <c r="P34" s="4"/>
    </row>
    <row r="35" spans="1:16" ht="15.75" customHeight="1" thickBot="1" thickTop="1">
      <c r="A35" s="325"/>
      <c r="B35" s="326"/>
      <c r="C35" s="326"/>
      <c r="D35" s="326"/>
      <c r="E35" s="327"/>
      <c r="F35" s="328"/>
      <c r="G35" s="329"/>
      <c r="H35" s="81">
        <f>H24+H25+H26+H27+H28+H29+H30+H31+H32+H33+H34</f>
        <v>0</v>
      </c>
      <c r="I35" s="322"/>
      <c r="J35" s="323"/>
      <c r="K35" s="323"/>
      <c r="L35" s="323"/>
      <c r="M35" s="324"/>
      <c r="N35" s="4"/>
      <c r="O35" s="4"/>
      <c r="P35" s="4"/>
    </row>
    <row r="36" spans="1:16" ht="17.25" thickBot="1" thickTop="1">
      <c r="A36" s="340" t="s">
        <v>88</v>
      </c>
      <c r="B36" s="341"/>
      <c r="C36" s="341"/>
      <c r="D36" s="341"/>
      <c r="E36" s="342"/>
      <c r="F36" s="333"/>
      <c r="G36" s="334"/>
      <c r="H36" s="14"/>
      <c r="I36" s="322"/>
      <c r="J36" s="323"/>
      <c r="K36" s="323"/>
      <c r="L36" s="323"/>
      <c r="M36" s="324"/>
      <c r="N36" s="4"/>
      <c r="O36" s="4"/>
      <c r="P36" s="4"/>
    </row>
    <row r="37" spans="1:16" ht="15.75" customHeight="1" thickBot="1" thickTop="1">
      <c r="A37" s="343" t="s">
        <v>404</v>
      </c>
      <c r="B37" s="344"/>
      <c r="C37" s="344"/>
      <c r="D37" s="344"/>
      <c r="E37" s="345"/>
      <c r="F37" s="343"/>
      <c r="G37" s="345"/>
      <c r="H37" s="10"/>
      <c r="I37" s="322"/>
      <c r="J37" s="323"/>
      <c r="K37" s="323"/>
      <c r="L37" s="323"/>
      <c r="M37" s="324"/>
      <c r="N37" s="4"/>
      <c r="O37" s="4"/>
      <c r="P37" s="4"/>
    </row>
    <row r="38" spans="1:16" ht="15.75" customHeight="1" thickBot="1" thickTop="1">
      <c r="A38" s="320" t="s">
        <v>174</v>
      </c>
      <c r="B38" s="338"/>
      <c r="C38" s="338"/>
      <c r="D38" s="338"/>
      <c r="E38" s="321"/>
      <c r="F38" s="320"/>
      <c r="G38" s="321"/>
      <c r="H38" s="10">
        <v>2</v>
      </c>
      <c r="I38" s="322"/>
      <c r="J38" s="323"/>
      <c r="K38" s="323"/>
      <c r="L38" s="323"/>
      <c r="M38" s="324"/>
      <c r="N38" s="4"/>
      <c r="O38" s="4"/>
      <c r="P38" s="4"/>
    </row>
    <row r="39" spans="1:16" ht="15" customHeight="1" thickBot="1" thickTop="1">
      <c r="A39" s="346" t="s">
        <v>452</v>
      </c>
      <c r="B39" s="347"/>
      <c r="C39" s="347"/>
      <c r="D39" s="347"/>
      <c r="E39" s="348"/>
      <c r="F39" s="320"/>
      <c r="G39" s="321"/>
      <c r="H39" s="10"/>
      <c r="I39" s="322" t="s">
        <v>453</v>
      </c>
      <c r="J39" s="323"/>
      <c r="K39" s="323"/>
      <c r="L39" s="323"/>
      <c r="M39" s="324"/>
      <c r="N39" s="4"/>
      <c r="O39" s="4"/>
      <c r="P39" s="4"/>
    </row>
    <row r="40" spans="1:16" ht="15" customHeight="1" thickBot="1" thickTop="1">
      <c r="A40" s="320"/>
      <c r="B40" s="338"/>
      <c r="C40" s="338"/>
      <c r="D40" s="338"/>
      <c r="E40" s="321"/>
      <c r="F40" s="320"/>
      <c r="G40" s="321"/>
      <c r="H40" s="10"/>
      <c r="I40" s="322"/>
      <c r="J40" s="323"/>
      <c r="K40" s="323"/>
      <c r="L40" s="323"/>
      <c r="M40" s="324"/>
      <c r="N40" s="4"/>
      <c r="O40" s="4"/>
      <c r="P40" s="4"/>
    </row>
    <row r="41" spans="1:16" ht="15" customHeight="1" thickBot="1" thickTop="1">
      <c r="A41" s="320"/>
      <c r="B41" s="338"/>
      <c r="C41" s="338"/>
      <c r="D41" s="338"/>
      <c r="E41" s="321"/>
      <c r="F41" s="320"/>
      <c r="G41" s="321"/>
      <c r="H41" s="10"/>
      <c r="I41" s="322"/>
      <c r="J41" s="323"/>
      <c r="K41" s="323"/>
      <c r="L41" s="323"/>
      <c r="M41" s="324"/>
      <c r="N41" s="4"/>
      <c r="O41" s="4"/>
      <c r="P41" s="4"/>
    </row>
    <row r="42" spans="1:16" ht="15.75" customHeight="1" thickBot="1" thickTop="1">
      <c r="A42" s="349"/>
      <c r="B42" s="350"/>
      <c r="C42" s="350"/>
      <c r="D42" s="350"/>
      <c r="E42" s="339"/>
      <c r="F42" s="320"/>
      <c r="G42" s="321"/>
      <c r="H42" s="10"/>
      <c r="I42" s="322"/>
      <c r="J42" s="323"/>
      <c r="K42" s="323"/>
      <c r="L42" s="323"/>
      <c r="M42" s="324"/>
      <c r="N42" s="4"/>
      <c r="O42" s="4"/>
      <c r="P42" s="4"/>
    </row>
    <row r="43" spans="1:16" ht="15.75" customHeight="1" thickBot="1" thickTop="1">
      <c r="A43" s="330"/>
      <c r="B43" s="332"/>
      <c r="C43" s="332"/>
      <c r="D43" s="332"/>
      <c r="E43" s="331"/>
      <c r="F43" s="330"/>
      <c r="G43" s="331"/>
      <c r="H43" s="82"/>
      <c r="I43" s="322"/>
      <c r="J43" s="323"/>
      <c r="K43" s="323"/>
      <c r="L43" s="323"/>
      <c r="M43" s="324"/>
      <c r="N43" s="4"/>
      <c r="O43" s="4"/>
      <c r="P43" s="4"/>
    </row>
    <row r="44" spans="1:16" ht="15.75" customHeight="1" thickBot="1" thickTop="1">
      <c r="A44" s="328"/>
      <c r="B44" s="351"/>
      <c r="C44" s="351"/>
      <c r="D44" s="351"/>
      <c r="E44" s="329"/>
      <c r="F44" s="328"/>
      <c r="G44" s="329"/>
      <c r="H44" s="81">
        <f>H37+H38+H39+H40+H41+H42+H43</f>
        <v>2</v>
      </c>
      <c r="I44" s="322"/>
      <c r="J44" s="323"/>
      <c r="K44" s="323"/>
      <c r="L44" s="323"/>
      <c r="M44" s="324"/>
      <c r="N44" s="4"/>
      <c r="O44" s="4"/>
      <c r="P44" s="4"/>
    </row>
    <row r="45" spans="1:16" ht="15.75" customHeight="1" thickBot="1" thickTop="1">
      <c r="A45" s="340" t="s">
        <v>89</v>
      </c>
      <c r="B45" s="341"/>
      <c r="C45" s="341"/>
      <c r="D45" s="341"/>
      <c r="E45" s="342"/>
      <c r="F45" s="333"/>
      <c r="G45" s="334"/>
      <c r="H45" s="14"/>
      <c r="I45" s="322"/>
      <c r="J45" s="323"/>
      <c r="K45" s="323"/>
      <c r="L45" s="323"/>
      <c r="M45" s="324"/>
      <c r="N45" s="4"/>
      <c r="O45" s="4"/>
      <c r="P45" s="4"/>
    </row>
    <row r="46" spans="1:16" ht="15.75" customHeight="1" thickBot="1" thickTop="1">
      <c r="A46" s="343" t="s">
        <v>175</v>
      </c>
      <c r="B46" s="344"/>
      <c r="C46" s="344"/>
      <c r="D46" s="344"/>
      <c r="E46" s="345"/>
      <c r="F46" s="343"/>
      <c r="G46" s="345"/>
      <c r="H46" s="10"/>
      <c r="I46" s="322"/>
      <c r="J46" s="323"/>
      <c r="K46" s="323"/>
      <c r="L46" s="323"/>
      <c r="M46" s="324"/>
      <c r="N46" s="4"/>
      <c r="O46" s="4"/>
      <c r="P46" s="4"/>
    </row>
    <row r="47" spans="1:16" ht="15" customHeight="1" thickBot="1" thickTop="1">
      <c r="A47" s="320" t="s">
        <v>176</v>
      </c>
      <c r="B47" s="338"/>
      <c r="C47" s="338"/>
      <c r="D47" s="338"/>
      <c r="E47" s="321"/>
      <c r="F47" s="320" t="s">
        <v>265</v>
      </c>
      <c r="G47" s="321"/>
      <c r="H47" s="15"/>
      <c r="I47" s="322"/>
      <c r="J47" s="323"/>
      <c r="K47" s="323"/>
      <c r="L47" s="323"/>
      <c r="M47" s="324"/>
      <c r="N47" s="4"/>
      <c r="O47" s="4"/>
      <c r="P47" s="4"/>
    </row>
    <row r="48" spans="1:16" ht="15" customHeight="1" thickBot="1" thickTop="1">
      <c r="A48" s="320" t="s">
        <v>177</v>
      </c>
      <c r="B48" s="338"/>
      <c r="C48" s="338"/>
      <c r="D48" s="338"/>
      <c r="E48" s="321"/>
      <c r="F48" s="320" t="s">
        <v>265</v>
      </c>
      <c r="G48" s="321"/>
      <c r="H48" s="10"/>
      <c r="I48" s="322"/>
      <c r="J48" s="323"/>
      <c r="K48" s="323"/>
      <c r="L48" s="323"/>
      <c r="M48" s="324"/>
      <c r="N48" s="4"/>
      <c r="O48" s="4"/>
      <c r="P48" s="4"/>
    </row>
    <row r="49" spans="1:16" ht="15" customHeight="1" thickBot="1" thickTop="1">
      <c r="A49" s="320" t="s">
        <v>178</v>
      </c>
      <c r="B49" s="338"/>
      <c r="C49" s="338"/>
      <c r="D49" s="338"/>
      <c r="E49" s="321"/>
      <c r="F49" s="320" t="s">
        <v>265</v>
      </c>
      <c r="G49" s="321"/>
      <c r="H49" s="10"/>
      <c r="I49" s="322"/>
      <c r="J49" s="323"/>
      <c r="K49" s="323"/>
      <c r="L49" s="323"/>
      <c r="M49" s="324"/>
      <c r="N49" s="4"/>
      <c r="O49" s="4"/>
      <c r="P49" s="4"/>
    </row>
    <row r="50" spans="1:16" ht="15" customHeight="1" thickBot="1" thickTop="1">
      <c r="A50" s="320" t="s">
        <v>179</v>
      </c>
      <c r="B50" s="338"/>
      <c r="C50" s="338"/>
      <c r="D50" s="338"/>
      <c r="E50" s="321"/>
      <c r="F50" s="320"/>
      <c r="G50" s="321"/>
      <c r="H50" s="10"/>
      <c r="I50" s="322"/>
      <c r="J50" s="323"/>
      <c r="K50" s="323"/>
      <c r="L50" s="323"/>
      <c r="M50" s="324"/>
      <c r="N50" s="4"/>
      <c r="O50" s="4"/>
      <c r="P50" s="4"/>
    </row>
    <row r="51" spans="1:16" ht="17.25" thickBot="1" thickTop="1">
      <c r="A51" s="320" t="s">
        <v>180</v>
      </c>
      <c r="B51" s="338"/>
      <c r="C51" s="338"/>
      <c r="D51" s="338"/>
      <c r="E51" s="321"/>
      <c r="F51" s="320" t="s">
        <v>178</v>
      </c>
      <c r="G51" s="321"/>
      <c r="H51" s="15"/>
      <c r="I51" s="322"/>
      <c r="J51" s="323"/>
      <c r="K51" s="323"/>
      <c r="L51" s="323"/>
      <c r="M51" s="324"/>
      <c r="N51" s="4"/>
      <c r="O51" s="4"/>
      <c r="P51" s="7"/>
    </row>
    <row r="52" spans="1:16" ht="15" customHeight="1" thickBot="1" thickTop="1">
      <c r="A52" s="320" t="s">
        <v>181</v>
      </c>
      <c r="B52" s="338"/>
      <c r="C52" s="338"/>
      <c r="D52" s="338"/>
      <c r="E52" s="321"/>
      <c r="F52" s="320" t="s">
        <v>174</v>
      </c>
      <c r="G52" s="321"/>
      <c r="H52" s="10"/>
      <c r="I52" s="322"/>
      <c r="J52" s="323"/>
      <c r="K52" s="323"/>
      <c r="L52" s="323"/>
      <c r="M52" s="324"/>
      <c r="N52" s="4"/>
      <c r="O52" s="4"/>
      <c r="P52" s="4"/>
    </row>
    <row r="53" spans="1:16" ht="15" customHeight="1" thickBot="1" thickTop="1">
      <c r="A53" s="320" t="s">
        <v>295</v>
      </c>
      <c r="B53" s="338"/>
      <c r="C53" s="338"/>
      <c r="D53" s="338"/>
      <c r="E53" s="321"/>
      <c r="F53" s="320" t="s">
        <v>174</v>
      </c>
      <c r="G53" s="321"/>
      <c r="H53" s="10"/>
      <c r="I53" s="322"/>
      <c r="J53" s="323"/>
      <c r="K53" s="323"/>
      <c r="L53" s="323"/>
      <c r="M53" s="324"/>
      <c r="N53" s="4"/>
      <c r="O53" s="4"/>
      <c r="P53" s="4"/>
    </row>
    <row r="54" spans="1:16" ht="15" customHeight="1" thickBot="1" thickTop="1">
      <c r="A54" s="320" t="s">
        <v>212</v>
      </c>
      <c r="B54" s="338"/>
      <c r="C54" s="338"/>
      <c r="D54" s="338"/>
      <c r="E54" s="321"/>
      <c r="F54" s="320" t="s">
        <v>178</v>
      </c>
      <c r="G54" s="321"/>
      <c r="H54" s="10"/>
      <c r="I54" s="322"/>
      <c r="J54" s="323"/>
      <c r="K54" s="323"/>
      <c r="L54" s="323"/>
      <c r="M54" s="324"/>
      <c r="N54" s="4"/>
      <c r="O54" s="4"/>
      <c r="P54" s="4"/>
    </row>
    <row r="55" spans="1:16" ht="15" customHeight="1" thickBot="1" thickTop="1">
      <c r="A55" s="320"/>
      <c r="B55" s="338"/>
      <c r="C55" s="338"/>
      <c r="D55" s="338"/>
      <c r="E55" s="321"/>
      <c r="F55" s="320"/>
      <c r="G55" s="321"/>
      <c r="H55" s="10"/>
      <c r="I55" s="322"/>
      <c r="J55" s="323"/>
      <c r="K55" s="323"/>
      <c r="L55" s="323"/>
      <c r="M55" s="324"/>
      <c r="N55" s="4"/>
      <c r="O55" s="4"/>
      <c r="P55" s="4"/>
    </row>
    <row r="56" spans="1:16" ht="15" customHeight="1" thickBot="1" thickTop="1">
      <c r="A56" s="320"/>
      <c r="B56" s="338"/>
      <c r="C56" s="338"/>
      <c r="D56" s="338"/>
      <c r="E56" s="321"/>
      <c r="F56" s="320"/>
      <c r="G56" s="321"/>
      <c r="H56" s="10"/>
      <c r="I56" s="322"/>
      <c r="J56" s="323"/>
      <c r="K56" s="323"/>
      <c r="L56" s="323"/>
      <c r="M56" s="324"/>
      <c r="N56" s="4"/>
      <c r="O56" s="4"/>
      <c r="P56" s="206"/>
    </row>
    <row r="57" spans="1:16" ht="15.75" customHeight="1" thickBot="1" thickTop="1">
      <c r="A57" s="320"/>
      <c r="B57" s="338"/>
      <c r="C57" s="338"/>
      <c r="D57" s="338"/>
      <c r="E57" s="321"/>
      <c r="F57" s="320"/>
      <c r="G57" s="321"/>
      <c r="H57" s="10"/>
      <c r="I57" s="322"/>
      <c r="J57" s="323"/>
      <c r="K57" s="323"/>
      <c r="L57" s="323"/>
      <c r="M57" s="324"/>
      <c r="N57" s="4"/>
      <c r="O57" s="4"/>
      <c r="P57" s="206"/>
    </row>
    <row r="58" spans="1:16" ht="15" customHeight="1" thickBot="1" thickTop="1">
      <c r="A58" s="320" t="s">
        <v>296</v>
      </c>
      <c r="B58" s="338"/>
      <c r="C58" s="338"/>
      <c r="D58" s="338"/>
      <c r="E58" s="321"/>
      <c r="F58" s="320" t="s">
        <v>174</v>
      </c>
      <c r="G58" s="321"/>
      <c r="H58" s="10"/>
      <c r="I58" s="322"/>
      <c r="J58" s="323"/>
      <c r="K58" s="323"/>
      <c r="L58" s="323"/>
      <c r="M58" s="324"/>
      <c r="N58" s="4"/>
      <c r="O58" s="4"/>
      <c r="P58" s="206"/>
    </row>
    <row r="59" spans="1:16" ht="15" customHeight="1" thickBot="1" thickTop="1">
      <c r="A59" s="349"/>
      <c r="B59" s="350"/>
      <c r="C59" s="350"/>
      <c r="D59" s="350"/>
      <c r="E59" s="339"/>
      <c r="F59" s="320"/>
      <c r="G59" s="321"/>
      <c r="H59" s="10"/>
      <c r="I59" s="322"/>
      <c r="J59" s="323"/>
      <c r="K59" s="323"/>
      <c r="L59" s="323"/>
      <c r="M59" s="324"/>
      <c r="N59" s="4"/>
      <c r="O59" s="4"/>
      <c r="P59" s="206"/>
    </row>
    <row r="60" spans="1:16" ht="15" customHeight="1" thickBot="1" thickTop="1">
      <c r="A60" s="349" t="s">
        <v>346</v>
      </c>
      <c r="B60" s="350"/>
      <c r="C60" s="350"/>
      <c r="D60" s="350"/>
      <c r="E60" s="339"/>
      <c r="F60" s="320" t="s">
        <v>174</v>
      </c>
      <c r="G60" s="321"/>
      <c r="H60" s="10"/>
      <c r="I60" s="322"/>
      <c r="J60" s="323"/>
      <c r="K60" s="323"/>
      <c r="L60" s="323"/>
      <c r="M60" s="324"/>
      <c r="N60" s="4"/>
      <c r="O60" s="4"/>
      <c r="P60" s="206"/>
    </row>
    <row r="61" spans="1:16" ht="15" customHeight="1" thickBot="1" thickTop="1">
      <c r="A61" s="349"/>
      <c r="B61" s="350"/>
      <c r="C61" s="350"/>
      <c r="D61" s="350"/>
      <c r="E61" s="339"/>
      <c r="F61" s="320"/>
      <c r="G61" s="321"/>
      <c r="H61" s="10"/>
      <c r="I61" s="322"/>
      <c r="J61" s="323"/>
      <c r="K61" s="323"/>
      <c r="L61" s="323"/>
      <c r="M61" s="324"/>
      <c r="N61" s="4"/>
      <c r="O61" s="4"/>
      <c r="P61" s="206"/>
    </row>
    <row r="62" spans="1:16" ht="15" customHeight="1" thickBot="1" thickTop="1">
      <c r="A62" s="320" t="s">
        <v>366</v>
      </c>
      <c r="B62" s="338"/>
      <c r="C62" s="338"/>
      <c r="D62" s="338"/>
      <c r="E62" s="321"/>
      <c r="F62" s="320" t="s">
        <v>174</v>
      </c>
      <c r="G62" s="321"/>
      <c r="H62" s="10"/>
      <c r="I62" s="322"/>
      <c r="J62" s="323"/>
      <c r="K62" s="323"/>
      <c r="L62" s="323"/>
      <c r="M62" s="324"/>
      <c r="N62" s="4"/>
      <c r="O62" s="4"/>
      <c r="P62" s="206"/>
    </row>
    <row r="63" spans="1:16" ht="15.75" customHeight="1" thickBot="1" thickTop="1">
      <c r="A63" s="320"/>
      <c r="B63" s="338"/>
      <c r="C63" s="338"/>
      <c r="D63" s="338"/>
      <c r="E63" s="321"/>
      <c r="F63" s="320"/>
      <c r="G63" s="321"/>
      <c r="H63" s="10"/>
      <c r="I63" s="322" t="s">
        <v>405</v>
      </c>
      <c r="J63" s="323"/>
      <c r="K63" s="323"/>
      <c r="L63" s="323"/>
      <c r="M63" s="324"/>
      <c r="N63" s="4"/>
      <c r="O63" s="4"/>
      <c r="P63" s="4"/>
    </row>
    <row r="64" spans="1:16" ht="15" customHeight="1" thickBot="1" thickTop="1">
      <c r="A64" s="317"/>
      <c r="B64" s="318"/>
      <c r="C64" s="318"/>
      <c r="D64" s="318"/>
      <c r="E64" s="319"/>
      <c r="F64" s="320"/>
      <c r="G64" s="321"/>
      <c r="H64" s="10"/>
      <c r="I64" s="322"/>
      <c r="J64" s="323"/>
      <c r="K64" s="323"/>
      <c r="L64" s="323"/>
      <c r="M64" s="324"/>
      <c r="N64" s="4"/>
      <c r="O64" s="4"/>
      <c r="P64" s="4"/>
    </row>
    <row r="65" spans="1:16" ht="15" customHeight="1" thickBot="1" thickTop="1">
      <c r="A65" s="320"/>
      <c r="B65" s="338"/>
      <c r="C65" s="338"/>
      <c r="D65" s="338"/>
      <c r="E65" s="321"/>
      <c r="F65" s="320"/>
      <c r="G65" s="321"/>
      <c r="H65" s="10"/>
      <c r="I65" s="322"/>
      <c r="J65" s="323"/>
      <c r="K65" s="323"/>
      <c r="L65" s="323"/>
      <c r="M65" s="324"/>
      <c r="N65" s="4"/>
      <c r="O65" s="4"/>
      <c r="P65" s="4"/>
    </row>
    <row r="66" spans="1:16" ht="15" customHeight="1" thickBot="1" thickTop="1">
      <c r="A66" s="320"/>
      <c r="B66" s="338"/>
      <c r="C66" s="338"/>
      <c r="D66" s="338"/>
      <c r="E66" s="321"/>
      <c r="F66" s="320"/>
      <c r="G66" s="321"/>
      <c r="H66" s="10"/>
      <c r="I66" s="322"/>
      <c r="J66" s="323"/>
      <c r="K66" s="323"/>
      <c r="L66" s="323"/>
      <c r="M66" s="324"/>
      <c r="N66" s="4"/>
      <c r="O66" s="4"/>
      <c r="P66" s="4"/>
    </row>
    <row r="67" spans="1:16" ht="15" customHeight="1" thickBot="1" thickTop="1">
      <c r="A67" s="317"/>
      <c r="B67" s="318"/>
      <c r="C67" s="318"/>
      <c r="D67" s="318"/>
      <c r="E67" s="319"/>
      <c r="F67" s="320"/>
      <c r="G67" s="321"/>
      <c r="H67" s="10"/>
      <c r="I67" s="322"/>
      <c r="J67" s="323"/>
      <c r="K67" s="323"/>
      <c r="L67" s="323"/>
      <c r="M67" s="324"/>
      <c r="N67" s="4"/>
      <c r="O67" s="4"/>
      <c r="P67" s="4"/>
    </row>
    <row r="68" spans="1:16" ht="17.25" thickBot="1" thickTop="1">
      <c r="A68" s="330"/>
      <c r="B68" s="332"/>
      <c r="C68" s="332"/>
      <c r="D68" s="332"/>
      <c r="E68" s="331"/>
      <c r="F68" s="330"/>
      <c r="G68" s="331"/>
      <c r="H68" s="87"/>
      <c r="I68" s="322"/>
      <c r="J68" s="323"/>
      <c r="K68" s="323"/>
      <c r="L68" s="323"/>
      <c r="M68" s="324"/>
      <c r="N68" s="4"/>
      <c r="O68" s="4"/>
      <c r="P68" s="4"/>
    </row>
    <row r="69" spans="1:16" ht="15.75" customHeight="1" thickBot="1" thickTop="1">
      <c r="A69" s="325"/>
      <c r="B69" s="326"/>
      <c r="C69" s="326"/>
      <c r="D69" s="326"/>
      <c r="E69" s="327"/>
      <c r="F69" s="328"/>
      <c r="G69" s="329"/>
      <c r="H69" s="86">
        <f>H46+H47+H48+H49+H50+H51+H52+H53+H54+H55+H56+H57+H58+H59+H60+H61+H62+H63+H64+H65+H66+H67+H68</f>
        <v>0</v>
      </c>
      <c r="I69" s="322"/>
      <c r="J69" s="323"/>
      <c r="K69" s="323"/>
      <c r="L69" s="323"/>
      <c r="M69" s="324"/>
      <c r="N69" s="4"/>
      <c r="O69" s="4"/>
      <c r="P69" s="4"/>
    </row>
    <row r="70" ht="13.5" customHeight="1" thickBot="1">
      <c r="H70" s="16">
        <f>H9+H22+H35+H44+H69</f>
        <v>2</v>
      </c>
    </row>
    <row r="72" spans="1:2" ht="12.75">
      <c r="A72" s="247"/>
      <c r="B72" s="247"/>
    </row>
    <row r="73" spans="1:3" ht="12.75">
      <c r="A73" s="247" t="s">
        <v>185</v>
      </c>
      <c r="B73" s="247" t="s">
        <v>449</v>
      </c>
      <c r="C73" s="247" t="s">
        <v>410</v>
      </c>
    </row>
  </sheetData>
  <sheetProtection/>
  <mergeCells count="204">
    <mergeCell ref="I13:M13"/>
    <mergeCell ref="F14:G14"/>
    <mergeCell ref="I17:M17"/>
    <mergeCell ref="I23:M23"/>
    <mergeCell ref="I21:M21"/>
    <mergeCell ref="A20:E20"/>
    <mergeCell ref="A21:E21"/>
    <mergeCell ref="I22:M22"/>
    <mergeCell ref="I19:M19"/>
    <mergeCell ref="F19:G19"/>
    <mergeCell ref="I15:M15"/>
    <mergeCell ref="A23:E23"/>
    <mergeCell ref="F20:G20"/>
    <mergeCell ref="I20:M20"/>
    <mergeCell ref="I16:M16"/>
    <mergeCell ref="A16:E16"/>
    <mergeCell ref="F18:G18"/>
    <mergeCell ref="I18:M18"/>
    <mergeCell ref="F21:G21"/>
    <mergeCell ref="I5:M5"/>
    <mergeCell ref="I6:M6"/>
    <mergeCell ref="F15:G15"/>
    <mergeCell ref="I8:M8"/>
    <mergeCell ref="I14:M14"/>
    <mergeCell ref="I9:M9"/>
    <mergeCell ref="F12:G12"/>
    <mergeCell ref="I11:M11"/>
    <mergeCell ref="F10:G10"/>
    <mergeCell ref="F11:G11"/>
    <mergeCell ref="A1:E1"/>
    <mergeCell ref="A2:E2"/>
    <mergeCell ref="A3:E3"/>
    <mergeCell ref="A4:E4"/>
    <mergeCell ref="I2:M2"/>
    <mergeCell ref="I3:M3"/>
    <mergeCell ref="I4:M4"/>
    <mergeCell ref="F3:G3"/>
    <mergeCell ref="F4:G4"/>
    <mergeCell ref="A5:E5"/>
    <mergeCell ref="F2:G2"/>
    <mergeCell ref="I24:M24"/>
    <mergeCell ref="F9:G9"/>
    <mergeCell ref="A13:E13"/>
    <mergeCell ref="A10:E10"/>
    <mergeCell ref="I10:M10"/>
    <mergeCell ref="A11:E11"/>
    <mergeCell ref="A17:E17"/>
    <mergeCell ref="A24:E24"/>
    <mergeCell ref="I7:M7"/>
    <mergeCell ref="A25:E25"/>
    <mergeCell ref="A14:E14"/>
    <mergeCell ref="A19:E19"/>
    <mergeCell ref="A18:E18"/>
    <mergeCell ref="A12:E12"/>
    <mergeCell ref="F7:G7"/>
    <mergeCell ref="F16:G16"/>
    <mergeCell ref="F8:G8"/>
    <mergeCell ref="I12:M12"/>
    <mergeCell ref="A28:E28"/>
    <mergeCell ref="A6:E6"/>
    <mergeCell ref="A7:E7"/>
    <mergeCell ref="A8:E8"/>
    <mergeCell ref="A9:E9"/>
    <mergeCell ref="F17:G17"/>
    <mergeCell ref="F13:G13"/>
    <mergeCell ref="A15:E15"/>
    <mergeCell ref="F24:G24"/>
    <mergeCell ref="F25:G25"/>
    <mergeCell ref="I31:M31"/>
    <mergeCell ref="I37:M37"/>
    <mergeCell ref="I25:M25"/>
    <mergeCell ref="I26:M26"/>
    <mergeCell ref="I27:M27"/>
    <mergeCell ref="I28:M28"/>
    <mergeCell ref="I29:M29"/>
    <mergeCell ref="I30:M30"/>
    <mergeCell ref="A29:E29"/>
    <mergeCell ref="F37:G37"/>
    <mergeCell ref="I32:M32"/>
    <mergeCell ref="I33:M33"/>
    <mergeCell ref="I34:M34"/>
    <mergeCell ref="I35:M35"/>
    <mergeCell ref="I36:M36"/>
    <mergeCell ref="A32:E32"/>
    <mergeCell ref="A33:E33"/>
    <mergeCell ref="A34:E34"/>
    <mergeCell ref="A46:E46"/>
    <mergeCell ref="A44:E44"/>
    <mergeCell ref="A45:E45"/>
    <mergeCell ref="A41:E41"/>
    <mergeCell ref="A42:E42"/>
    <mergeCell ref="A43:E43"/>
    <mergeCell ref="F56:G56"/>
    <mergeCell ref="F57:G57"/>
    <mergeCell ref="F64:G64"/>
    <mergeCell ref="F65:G65"/>
    <mergeCell ref="F62:G62"/>
    <mergeCell ref="F63:G63"/>
    <mergeCell ref="F58:G58"/>
    <mergeCell ref="F59:G59"/>
    <mergeCell ref="F60:G60"/>
    <mergeCell ref="F61:G61"/>
    <mergeCell ref="A58:E58"/>
    <mergeCell ref="A56:E56"/>
    <mergeCell ref="A57:E57"/>
    <mergeCell ref="A48:E48"/>
    <mergeCell ref="A49:E49"/>
    <mergeCell ref="A52:E52"/>
    <mergeCell ref="A53:E53"/>
    <mergeCell ref="A50:E50"/>
    <mergeCell ref="A51:E51"/>
    <mergeCell ref="A47:E47"/>
    <mergeCell ref="I48:M48"/>
    <mergeCell ref="I49:M49"/>
    <mergeCell ref="F53:G53"/>
    <mergeCell ref="F50:G50"/>
    <mergeCell ref="F51:G51"/>
    <mergeCell ref="F52:G52"/>
    <mergeCell ref="F47:G47"/>
    <mergeCell ref="F48:G48"/>
    <mergeCell ref="F49:G49"/>
    <mergeCell ref="A67:E67"/>
    <mergeCell ref="A54:E54"/>
    <mergeCell ref="A55:E55"/>
    <mergeCell ref="A59:E59"/>
    <mergeCell ref="A60:E60"/>
    <mergeCell ref="A65:E65"/>
    <mergeCell ref="A63:E63"/>
    <mergeCell ref="A66:E66"/>
    <mergeCell ref="A61:E61"/>
    <mergeCell ref="A62:E62"/>
    <mergeCell ref="I52:M52"/>
    <mergeCell ref="I50:M50"/>
    <mergeCell ref="I46:M46"/>
    <mergeCell ref="I47:M47"/>
    <mergeCell ref="F54:G54"/>
    <mergeCell ref="F55:G55"/>
    <mergeCell ref="F46:G46"/>
    <mergeCell ref="I67:M67"/>
    <mergeCell ref="I68:M68"/>
    <mergeCell ref="I53:M53"/>
    <mergeCell ref="I54:M54"/>
    <mergeCell ref="I55:M55"/>
    <mergeCell ref="I56:M56"/>
    <mergeCell ref="I59:M59"/>
    <mergeCell ref="I60:M60"/>
    <mergeCell ref="I57:M57"/>
    <mergeCell ref="I58:M58"/>
    <mergeCell ref="I65:M65"/>
    <mergeCell ref="I66:M66"/>
    <mergeCell ref="I61:M61"/>
    <mergeCell ref="I62:M62"/>
    <mergeCell ref="I45:M45"/>
    <mergeCell ref="I41:M41"/>
    <mergeCell ref="I42:M42"/>
    <mergeCell ref="I43:M43"/>
    <mergeCell ref="I44:M44"/>
    <mergeCell ref="I51:M51"/>
    <mergeCell ref="F36:G36"/>
    <mergeCell ref="I38:M38"/>
    <mergeCell ref="I39:M39"/>
    <mergeCell ref="I40:M40"/>
    <mergeCell ref="A39:E39"/>
    <mergeCell ref="A40:E40"/>
    <mergeCell ref="F27:G27"/>
    <mergeCell ref="F34:G34"/>
    <mergeCell ref="F39:G39"/>
    <mergeCell ref="A35:E35"/>
    <mergeCell ref="A36:E36"/>
    <mergeCell ref="A30:E30"/>
    <mergeCell ref="A31:E31"/>
    <mergeCell ref="A37:E37"/>
    <mergeCell ref="A38:E38"/>
    <mergeCell ref="F35:G35"/>
    <mergeCell ref="F42:G42"/>
    <mergeCell ref="A26:E26"/>
    <mergeCell ref="A27:E27"/>
    <mergeCell ref="F5:G5"/>
    <mergeCell ref="F6:G6"/>
    <mergeCell ref="F41:G41"/>
    <mergeCell ref="F22:G22"/>
    <mergeCell ref="F23:G23"/>
    <mergeCell ref="F38:G38"/>
    <mergeCell ref="F26:G26"/>
    <mergeCell ref="A68:E68"/>
    <mergeCell ref="F28:G28"/>
    <mergeCell ref="F43:G43"/>
    <mergeCell ref="F44:G44"/>
    <mergeCell ref="F45:G45"/>
    <mergeCell ref="F29:G29"/>
    <mergeCell ref="F30:G30"/>
    <mergeCell ref="F31:G31"/>
    <mergeCell ref="F32:G32"/>
    <mergeCell ref="F33:G33"/>
    <mergeCell ref="A64:E64"/>
    <mergeCell ref="F40:G40"/>
    <mergeCell ref="I69:M69"/>
    <mergeCell ref="A69:E69"/>
    <mergeCell ref="F69:G69"/>
    <mergeCell ref="I63:M63"/>
    <mergeCell ref="I64:M64"/>
    <mergeCell ref="F66:G66"/>
    <mergeCell ref="F67:G67"/>
    <mergeCell ref="F68:G68"/>
  </mergeCells>
  <printOptions/>
  <pageMargins left="0.24" right="0.38" top="0.58" bottom="0.5" header="0.53" footer="0.5"/>
  <pageSetup fitToHeight="1" fitToWidth="1" horizontalDpi="180" verticalDpi="180" orientation="portrait" scale="67" r:id="rId1"/>
  <rowBreaks count="1" manualBreakCount="1">
    <brk id="44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12.7109375" style="95" customWidth="1"/>
    <col min="2" max="2" width="11.57421875" style="95" bestFit="1" customWidth="1"/>
    <col min="3" max="3" width="5.28125" style="95" bestFit="1" customWidth="1"/>
    <col min="4" max="4" width="11.57421875" style="95" bestFit="1" customWidth="1"/>
    <col min="5" max="5" width="4.8515625" style="95" bestFit="1" customWidth="1"/>
    <col min="6" max="6" width="9.140625" style="95" customWidth="1"/>
    <col min="7" max="7" width="15.00390625" style="95" bestFit="1" customWidth="1"/>
    <col min="8" max="16384" width="9.140625" style="95" customWidth="1"/>
  </cols>
  <sheetData>
    <row r="1" spans="1:7" ht="12.75">
      <c r="A1" s="207" t="s">
        <v>188</v>
      </c>
      <c r="E1" s="95" t="s">
        <v>392</v>
      </c>
      <c r="G1" s="243" t="s">
        <v>466</v>
      </c>
    </row>
    <row r="2" spans="1:8" ht="12.75">
      <c r="A2" s="95" t="s">
        <v>247</v>
      </c>
      <c r="B2" s="95">
        <v>108</v>
      </c>
      <c r="C2" s="89">
        <v>108</v>
      </c>
      <c r="E2" s="95">
        <v>10</v>
      </c>
      <c r="F2" s="95">
        <v>10</v>
      </c>
      <c r="G2" s="95">
        <v>50</v>
      </c>
      <c r="H2" s="244">
        <v>50</v>
      </c>
    </row>
    <row r="3" spans="5:8" ht="12.75">
      <c r="E3" s="95">
        <v>10</v>
      </c>
      <c r="F3" s="95">
        <v>10</v>
      </c>
      <c r="H3" s="244"/>
    </row>
    <row r="4" spans="1:7" ht="12.75">
      <c r="A4" s="208" t="s">
        <v>189</v>
      </c>
      <c r="G4" s="208" t="s">
        <v>196</v>
      </c>
    </row>
    <row r="5" spans="1:9" ht="13.5" thickBot="1">
      <c r="A5" s="209" t="s">
        <v>190</v>
      </c>
      <c r="B5" s="209" t="s">
        <v>191</v>
      </c>
      <c r="C5" s="209" t="s">
        <v>192</v>
      </c>
      <c r="D5" s="209" t="s">
        <v>193</v>
      </c>
      <c r="E5" s="209" t="s">
        <v>194</v>
      </c>
      <c r="G5" s="382" t="s">
        <v>388</v>
      </c>
      <c r="H5" s="383"/>
      <c r="I5" s="383"/>
    </row>
    <row r="6" spans="1:9" ht="12.75">
      <c r="A6" s="210" t="s">
        <v>197</v>
      </c>
      <c r="B6" s="211" t="s">
        <v>198</v>
      </c>
      <c r="C6" s="211" t="s">
        <v>199</v>
      </c>
      <c r="D6" s="211" t="s">
        <v>200</v>
      </c>
      <c r="E6" s="212"/>
      <c r="G6" s="383"/>
      <c r="H6" s="383"/>
      <c r="I6" s="383"/>
    </row>
    <row r="7" spans="1:9" ht="12.75">
      <c r="A7" s="213" t="s">
        <v>299</v>
      </c>
      <c r="B7" s="214" t="s">
        <v>202</v>
      </c>
      <c r="C7" s="214" t="s">
        <v>123</v>
      </c>
      <c r="D7" s="214" t="s">
        <v>127</v>
      </c>
      <c r="E7" s="215" t="s">
        <v>300</v>
      </c>
      <c r="G7" s="383"/>
      <c r="H7" s="383"/>
      <c r="I7" s="383"/>
    </row>
    <row r="8" spans="1:9" ht="12.75">
      <c r="A8" s="216" t="s">
        <v>351</v>
      </c>
      <c r="B8" s="217" t="s">
        <v>304</v>
      </c>
      <c r="C8" s="217" t="s">
        <v>146</v>
      </c>
      <c r="D8" s="217" t="s">
        <v>127</v>
      </c>
      <c r="E8" s="218" t="s">
        <v>204</v>
      </c>
      <c r="G8" s="383"/>
      <c r="H8" s="383"/>
      <c r="I8" s="383"/>
    </row>
    <row r="9" spans="1:9" ht="12.75">
      <c r="A9" s="237" t="s">
        <v>430</v>
      </c>
      <c r="B9" s="238" t="s">
        <v>431</v>
      </c>
      <c r="C9" s="219">
        <v>20</v>
      </c>
      <c r="D9" s="219" t="s">
        <v>432</v>
      </c>
      <c r="E9" s="239" t="s">
        <v>433</v>
      </c>
      <c r="G9" s="383"/>
      <c r="H9" s="383"/>
      <c r="I9" s="383"/>
    </row>
    <row r="10" spans="1:5" ht="12.75">
      <c r="A10" s="216"/>
      <c r="B10" s="217"/>
      <c r="C10" s="217"/>
      <c r="D10" s="217"/>
      <c r="E10" s="218"/>
    </row>
    <row r="11" spans="1:7" ht="12.75">
      <c r="A11" s="213"/>
      <c r="B11" s="219"/>
      <c r="C11" s="219"/>
      <c r="D11" s="219"/>
      <c r="E11" s="215"/>
      <c r="G11" s="208" t="s">
        <v>274</v>
      </c>
    </row>
    <row r="12" spans="1:9" ht="12.75">
      <c r="A12" s="216"/>
      <c r="B12" s="217"/>
      <c r="C12" s="217"/>
      <c r="D12" s="217"/>
      <c r="E12" s="218"/>
      <c r="G12" s="382" t="s">
        <v>441</v>
      </c>
      <c r="H12" s="383"/>
      <c r="I12" s="383"/>
    </row>
    <row r="13" spans="1:9" ht="12.75">
      <c r="A13" s="213"/>
      <c r="B13" s="219"/>
      <c r="C13" s="219"/>
      <c r="D13" s="219"/>
      <c r="E13" s="215"/>
      <c r="G13" s="383"/>
      <c r="H13" s="383"/>
      <c r="I13" s="383"/>
    </row>
    <row r="14" spans="1:9" ht="12.75">
      <c r="A14" s="216"/>
      <c r="B14" s="217"/>
      <c r="C14" s="217"/>
      <c r="D14" s="217"/>
      <c r="E14" s="218"/>
      <c r="G14" s="383"/>
      <c r="H14" s="383"/>
      <c r="I14" s="383"/>
    </row>
    <row r="15" spans="1:9" ht="13.5" thickBot="1">
      <c r="A15" s="220"/>
      <c r="B15" s="221"/>
      <c r="C15" s="221"/>
      <c r="D15" s="221"/>
      <c r="E15" s="222"/>
      <c r="G15" s="383"/>
      <c r="H15" s="383"/>
      <c r="I15" s="383"/>
    </row>
    <row r="16" spans="7:9" ht="12.75">
      <c r="G16" s="383"/>
      <c r="H16" s="383"/>
      <c r="I16" s="383"/>
    </row>
    <row r="17" ht="12.75">
      <c r="A17" s="208" t="s">
        <v>195</v>
      </c>
    </row>
    <row r="18" spans="1:11" ht="13.5" thickBot="1">
      <c r="A18" s="209" t="s">
        <v>190</v>
      </c>
      <c r="B18" s="209" t="s">
        <v>191</v>
      </c>
      <c r="C18" s="209" t="s">
        <v>192</v>
      </c>
      <c r="D18" s="209" t="s">
        <v>193</v>
      </c>
      <c r="E18" s="209" t="s">
        <v>194</v>
      </c>
      <c r="G18" s="209" t="s">
        <v>190</v>
      </c>
      <c r="H18" s="209" t="s">
        <v>191</v>
      </c>
      <c r="I18" s="209" t="s">
        <v>192</v>
      </c>
      <c r="J18" s="209" t="s">
        <v>193</v>
      </c>
      <c r="K18" s="209" t="s">
        <v>194</v>
      </c>
    </row>
    <row r="19" spans="1:11" ht="12.75">
      <c r="A19" s="210" t="s">
        <v>201</v>
      </c>
      <c r="B19" s="223" t="s">
        <v>202</v>
      </c>
      <c r="C19" s="223" t="s">
        <v>144</v>
      </c>
      <c r="D19" s="223" t="s">
        <v>203</v>
      </c>
      <c r="E19" s="224" t="s">
        <v>204</v>
      </c>
      <c r="G19" s="210" t="s">
        <v>275</v>
      </c>
      <c r="H19" s="211" t="s">
        <v>306</v>
      </c>
      <c r="I19" s="211" t="s">
        <v>132</v>
      </c>
      <c r="J19" s="211" t="s">
        <v>132</v>
      </c>
      <c r="K19" s="212" t="s">
        <v>127</v>
      </c>
    </row>
    <row r="20" spans="1:11" ht="12.75">
      <c r="A20" s="213" t="s">
        <v>205</v>
      </c>
      <c r="B20" s="225" t="s">
        <v>198</v>
      </c>
      <c r="C20" s="225" t="s">
        <v>125</v>
      </c>
      <c r="D20" s="226" t="s">
        <v>206</v>
      </c>
      <c r="E20" s="227" t="s">
        <v>204</v>
      </c>
      <c r="G20" s="237" t="s">
        <v>305</v>
      </c>
      <c r="H20" s="249" t="s">
        <v>198</v>
      </c>
      <c r="I20" s="249" t="s">
        <v>218</v>
      </c>
      <c r="J20" s="249" t="s">
        <v>127</v>
      </c>
      <c r="K20" s="239" t="s">
        <v>127</v>
      </c>
    </row>
    <row r="21" spans="1:11" ht="12.75">
      <c r="A21" s="216" t="s">
        <v>207</v>
      </c>
      <c r="B21" s="228" t="s">
        <v>208</v>
      </c>
      <c r="C21" s="228" t="s">
        <v>209</v>
      </c>
      <c r="D21" s="228" t="s">
        <v>203</v>
      </c>
      <c r="E21" s="229" t="s">
        <v>204</v>
      </c>
      <c r="G21" s="216" t="s">
        <v>354</v>
      </c>
      <c r="H21" s="217" t="s">
        <v>198</v>
      </c>
      <c r="I21" s="217" t="s">
        <v>185</v>
      </c>
      <c r="J21" s="217" t="s">
        <v>127</v>
      </c>
      <c r="K21" s="218" t="s">
        <v>127</v>
      </c>
    </row>
    <row r="22" spans="1:11" ht="12.75">
      <c r="A22" s="213" t="s">
        <v>283</v>
      </c>
      <c r="B22" s="226" t="s">
        <v>284</v>
      </c>
      <c r="C22" s="226" t="s">
        <v>266</v>
      </c>
      <c r="D22" s="226" t="s">
        <v>285</v>
      </c>
      <c r="E22" s="227" t="s">
        <v>127</v>
      </c>
      <c r="G22" s="213" t="s">
        <v>439</v>
      </c>
      <c r="H22" s="219" t="s">
        <v>440</v>
      </c>
      <c r="I22" s="219">
        <v>6</v>
      </c>
      <c r="J22" s="219" t="s">
        <v>127</v>
      </c>
      <c r="K22" s="215" t="s">
        <v>127</v>
      </c>
    </row>
    <row r="23" spans="1:11" ht="13.5" thickBot="1">
      <c r="A23" s="216" t="s">
        <v>286</v>
      </c>
      <c r="B23" s="228" t="s">
        <v>167</v>
      </c>
      <c r="C23" s="228" t="s">
        <v>144</v>
      </c>
      <c r="D23" s="228" t="s">
        <v>287</v>
      </c>
      <c r="E23" s="229" t="s">
        <v>127</v>
      </c>
      <c r="G23" s="230"/>
      <c r="H23" s="231"/>
      <c r="I23" s="231"/>
      <c r="J23" s="231"/>
      <c r="K23" s="232"/>
    </row>
    <row r="24" spans="1:5" ht="12.75">
      <c r="A24" s="213" t="s">
        <v>301</v>
      </c>
      <c r="B24" s="226" t="s">
        <v>166</v>
      </c>
      <c r="C24" s="226" t="s">
        <v>218</v>
      </c>
      <c r="D24" s="226" t="s">
        <v>302</v>
      </c>
      <c r="E24" s="227" t="s">
        <v>127</v>
      </c>
    </row>
    <row r="25" spans="1:5" ht="12.75">
      <c r="A25" s="216" t="s">
        <v>303</v>
      </c>
      <c r="B25" s="228" t="s">
        <v>304</v>
      </c>
      <c r="C25" s="228" t="s">
        <v>218</v>
      </c>
      <c r="D25" s="228" t="s">
        <v>127</v>
      </c>
      <c r="E25" s="229" t="s">
        <v>127</v>
      </c>
    </row>
    <row r="26" spans="1:5" ht="12.75">
      <c r="A26" s="213" t="s">
        <v>327</v>
      </c>
      <c r="B26" s="225" t="s">
        <v>284</v>
      </c>
      <c r="C26" s="225" t="s">
        <v>209</v>
      </c>
      <c r="D26" s="225" t="s">
        <v>206</v>
      </c>
      <c r="E26" s="233" t="s">
        <v>127</v>
      </c>
    </row>
    <row r="27" spans="1:5" ht="12.75">
      <c r="A27" s="216" t="s">
        <v>328</v>
      </c>
      <c r="B27" s="228" t="s">
        <v>304</v>
      </c>
      <c r="C27" s="228" t="s">
        <v>130</v>
      </c>
      <c r="D27" s="228" t="s">
        <v>329</v>
      </c>
      <c r="E27" s="229" t="s">
        <v>204</v>
      </c>
    </row>
    <row r="28" spans="1:5" ht="12.75">
      <c r="A28" s="213" t="s">
        <v>352</v>
      </c>
      <c r="B28" s="225" t="s">
        <v>353</v>
      </c>
      <c r="C28" s="225" t="s">
        <v>209</v>
      </c>
      <c r="D28" s="225" t="s">
        <v>302</v>
      </c>
      <c r="E28" s="227" t="s">
        <v>204</v>
      </c>
    </row>
    <row r="29" spans="1:5" ht="12.75">
      <c r="A29" s="240" t="s">
        <v>385</v>
      </c>
      <c r="B29" s="241" t="s">
        <v>386</v>
      </c>
      <c r="C29" s="228">
        <v>0</v>
      </c>
      <c r="D29" s="228">
        <v>0</v>
      </c>
      <c r="E29" s="242" t="s">
        <v>387</v>
      </c>
    </row>
    <row r="30" spans="1:5" ht="12.75">
      <c r="A30" s="213" t="s">
        <v>436</v>
      </c>
      <c r="B30" s="225" t="s">
        <v>437</v>
      </c>
      <c r="C30" s="225">
        <v>5</v>
      </c>
      <c r="D30" s="225" t="s">
        <v>438</v>
      </c>
      <c r="E30" s="227" t="s">
        <v>204</v>
      </c>
    </row>
    <row r="31" spans="1:5" ht="12.75">
      <c r="A31" s="216"/>
      <c r="B31" s="228"/>
      <c r="C31" s="228"/>
      <c r="D31" s="228"/>
      <c r="E31" s="229"/>
    </row>
    <row r="32" spans="1:5" ht="12.75">
      <c r="A32" s="213"/>
      <c r="B32" s="225"/>
      <c r="C32" s="225"/>
      <c r="D32" s="225"/>
      <c r="E32" s="227"/>
    </row>
    <row r="33" spans="1:5" ht="12.75">
      <c r="A33" s="216"/>
      <c r="B33" s="228"/>
      <c r="C33" s="228"/>
      <c r="D33" s="228"/>
      <c r="E33" s="229"/>
    </row>
    <row r="34" spans="1:5" ht="12.75">
      <c r="A34" s="213"/>
      <c r="B34" s="225"/>
      <c r="C34" s="225"/>
      <c r="D34" s="225"/>
      <c r="E34" s="227"/>
    </row>
    <row r="35" spans="1:5" ht="12.75">
      <c r="A35" s="216"/>
      <c r="B35" s="228"/>
      <c r="C35" s="228"/>
      <c r="D35" s="228"/>
      <c r="E35" s="229"/>
    </row>
    <row r="36" spans="1:5" ht="12.75">
      <c r="A36" s="213"/>
      <c r="B36" s="225"/>
      <c r="C36" s="225"/>
      <c r="D36" s="225"/>
      <c r="E36" s="227"/>
    </row>
    <row r="37" spans="1:5" ht="12.75">
      <c r="A37" s="216"/>
      <c r="B37" s="228"/>
      <c r="C37" s="228"/>
      <c r="D37" s="228"/>
      <c r="E37" s="229"/>
    </row>
    <row r="38" spans="1:5" ht="12.75">
      <c r="A38" s="213"/>
      <c r="B38" s="225"/>
      <c r="C38" s="225"/>
      <c r="D38" s="225"/>
      <c r="E38" s="227"/>
    </row>
    <row r="39" spans="1:5" ht="12.75">
      <c r="A39" s="216"/>
      <c r="B39" s="228"/>
      <c r="C39" s="228"/>
      <c r="D39" s="228"/>
      <c r="E39" s="229"/>
    </row>
    <row r="40" spans="1:5" ht="12.75">
      <c r="A40" s="213"/>
      <c r="B40" s="225"/>
      <c r="C40" s="225"/>
      <c r="D40" s="225"/>
      <c r="E40" s="227"/>
    </row>
    <row r="41" spans="1:5" ht="12.75">
      <c r="A41" s="216"/>
      <c r="B41" s="228"/>
      <c r="C41" s="228"/>
      <c r="D41" s="228"/>
      <c r="E41" s="229"/>
    </row>
    <row r="42" spans="1:5" ht="12.75">
      <c r="A42" s="213"/>
      <c r="B42" s="225"/>
      <c r="C42" s="225"/>
      <c r="D42" s="225"/>
      <c r="E42" s="227"/>
    </row>
    <row r="43" spans="1:5" ht="13.5" thickBot="1">
      <c r="A43" s="230"/>
      <c r="B43" s="234"/>
      <c r="C43" s="234"/>
      <c r="D43" s="234"/>
      <c r="E43" s="235"/>
    </row>
  </sheetData>
  <sheetProtection/>
  <mergeCells count="2">
    <mergeCell ref="G5:I9"/>
    <mergeCell ref="G12:I1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"/>
  <sheetViews>
    <sheetView zoomScalePageLayoutView="0" workbookViewId="0" topLeftCell="A1">
      <selection activeCell="C13" sqref="C13"/>
    </sheetView>
  </sheetViews>
  <sheetFormatPr defaultColWidth="9.140625" defaultRowHeight="12.75"/>
  <sheetData>
    <row r="2" spans="1:9" ht="12.75">
      <c r="A2" t="s">
        <v>114</v>
      </c>
      <c r="I2" t="s">
        <v>118</v>
      </c>
    </row>
    <row r="3" spans="1:9" ht="12.75">
      <c r="A3" t="s">
        <v>115</v>
      </c>
      <c r="I3" t="s">
        <v>119</v>
      </c>
    </row>
    <row r="4" spans="1:9" ht="12.75">
      <c r="A4" t="s">
        <v>116</v>
      </c>
      <c r="I4" t="s">
        <v>120</v>
      </c>
    </row>
    <row r="5" ht="12.75">
      <c r="A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zoomScale="75" zoomScaleNormal="75" zoomScalePageLayoutView="0" workbookViewId="0" topLeftCell="A1">
      <selection activeCell="B4" sqref="B4:E4"/>
    </sheetView>
  </sheetViews>
  <sheetFormatPr defaultColWidth="9.140625" defaultRowHeight="12.75"/>
  <cols>
    <col min="1" max="4" width="7.28125" style="19" customWidth="1"/>
    <col min="5" max="5" width="6.00390625" style="19" customWidth="1"/>
    <col min="6" max="6" width="6.140625" style="19" customWidth="1"/>
    <col min="7" max="7" width="7.00390625" style="19" customWidth="1"/>
    <col min="8" max="10" width="7.28125" style="19" customWidth="1"/>
    <col min="11" max="11" width="7.7109375" style="19" customWidth="1"/>
    <col min="12" max="26" width="7.28125" style="19" customWidth="1"/>
    <col min="27" max="16384" width="9.140625" style="19" customWidth="1"/>
  </cols>
  <sheetData>
    <row r="1" spans="1:14" ht="16.5" thickBot="1">
      <c r="A1" s="58" t="s">
        <v>58</v>
      </c>
      <c r="B1" s="59"/>
      <c r="C1" s="59"/>
      <c r="D1" s="59"/>
      <c r="E1" s="59"/>
      <c r="F1" s="63"/>
      <c r="G1" s="64"/>
      <c r="H1" s="18"/>
      <c r="I1" s="18"/>
      <c r="J1" s="59"/>
      <c r="K1" s="18"/>
      <c r="L1" s="64"/>
      <c r="M1" s="18"/>
      <c r="N1" s="62"/>
    </row>
    <row r="2" spans="1:14" ht="16.5" thickBot="1">
      <c r="A2" s="65" t="s">
        <v>210</v>
      </c>
      <c r="B2" s="64" t="s">
        <v>50</v>
      </c>
      <c r="C2" s="66" t="s">
        <v>137</v>
      </c>
      <c r="D2" s="18" t="s">
        <v>51</v>
      </c>
      <c r="E2" s="88">
        <f>A2+ROUNDDOWN(Stats!E4/5,0)</f>
        <v>3</v>
      </c>
      <c r="F2" s="384"/>
      <c r="G2" s="385"/>
      <c r="H2" s="385"/>
      <c r="I2" s="385"/>
      <c r="J2" s="386"/>
      <c r="K2" s="18" t="s">
        <v>52</v>
      </c>
      <c r="L2" s="67">
        <v>3</v>
      </c>
      <c r="M2" s="68" t="s">
        <v>53</v>
      </c>
      <c r="N2" s="69">
        <f>SUM(A4:A5,H4:H5)</f>
        <v>0</v>
      </c>
    </row>
    <row r="3" spans="1:14" ht="16.5" thickBot="1">
      <c r="A3" s="75" t="s">
        <v>54</v>
      </c>
      <c r="B3" s="384" t="s">
        <v>55</v>
      </c>
      <c r="C3" s="385"/>
      <c r="D3" s="385"/>
      <c r="E3" s="386"/>
      <c r="F3" s="384"/>
      <c r="G3" s="386"/>
      <c r="H3" s="75" t="s">
        <v>54</v>
      </c>
      <c r="I3" s="384" t="s">
        <v>55</v>
      </c>
      <c r="J3" s="385"/>
      <c r="K3" s="385"/>
      <c r="L3" s="386"/>
      <c r="M3" s="411"/>
      <c r="N3" s="412"/>
    </row>
    <row r="4" spans="1:14" ht="15.75">
      <c r="A4" s="20"/>
      <c r="B4" s="387"/>
      <c r="C4" s="388"/>
      <c r="D4" s="388"/>
      <c r="E4" s="389"/>
      <c r="F4" s="387"/>
      <c r="G4" s="389"/>
      <c r="H4" s="20"/>
      <c r="I4" s="387"/>
      <c r="J4" s="388"/>
      <c r="K4" s="388"/>
      <c r="L4" s="389"/>
      <c r="M4" s="413"/>
      <c r="N4" s="414"/>
    </row>
    <row r="5" spans="1:14" ht="16.5" thickBot="1">
      <c r="A5" s="22"/>
      <c r="B5" s="390"/>
      <c r="C5" s="391"/>
      <c r="D5" s="391"/>
      <c r="E5" s="392"/>
      <c r="F5" s="390"/>
      <c r="G5" s="392"/>
      <c r="H5" s="22"/>
      <c r="I5" s="390"/>
      <c r="J5" s="391"/>
      <c r="K5" s="391"/>
      <c r="L5" s="392"/>
      <c r="M5" s="415"/>
      <c r="N5" s="416"/>
    </row>
    <row r="6" spans="1:14" ht="12.75">
      <c r="A6" s="61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3.5" thickBot="1">
      <c r="A7" s="61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6.5" thickBot="1">
      <c r="A8" s="393" t="s">
        <v>59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5"/>
    </row>
    <row r="9" spans="1:14" ht="15.75" customHeight="1">
      <c r="A9" s="402"/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4"/>
    </row>
    <row r="10" spans="1:14" ht="12.75">
      <c r="A10" s="405"/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7"/>
    </row>
    <row r="11" spans="1:14" ht="12.75">
      <c r="A11" s="405"/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7"/>
    </row>
    <row r="12" spans="1:14" ht="12.75">
      <c r="A12" s="405"/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7"/>
    </row>
    <row r="13" spans="1:14" ht="12.75">
      <c r="A13" s="405"/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7"/>
    </row>
    <row r="14" spans="1:14" ht="12.75">
      <c r="A14" s="405"/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7"/>
    </row>
    <row r="15" spans="1:14" ht="12.75">
      <c r="A15" s="405"/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7"/>
    </row>
    <row r="16" spans="1:14" ht="12.75">
      <c r="A16" s="405"/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7"/>
    </row>
    <row r="17" spans="1:14" ht="12.75">
      <c r="A17" s="405"/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7"/>
    </row>
    <row r="18" spans="1:14" ht="12.75">
      <c r="A18" s="405"/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7"/>
    </row>
    <row r="19" spans="1:14" ht="12.75">
      <c r="A19" s="405"/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7"/>
    </row>
    <row r="20" spans="1:14" ht="12.75">
      <c r="A20" s="405"/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7"/>
    </row>
    <row r="21" spans="1:14" ht="12.75">
      <c r="A21" s="405"/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7"/>
    </row>
    <row r="22" spans="1:14" ht="12.75">
      <c r="A22" s="405"/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7"/>
    </row>
    <row r="23" spans="1:14" ht="13.5" thickBot="1">
      <c r="A23" s="408"/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10"/>
    </row>
    <row r="24" spans="1:14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ht="13.5" thickBot="1"/>
    <row r="26" spans="1:14" ht="16.5" thickBot="1">
      <c r="A26" s="51" t="s">
        <v>60</v>
      </c>
      <c r="B26" s="53"/>
      <c r="C26" s="53"/>
      <c r="D26" s="53"/>
      <c r="E26" s="70" t="s">
        <v>123</v>
      </c>
      <c r="F26" s="53"/>
      <c r="G26" s="53"/>
      <c r="H26" s="53"/>
      <c r="I26" s="53"/>
      <c r="J26" s="53"/>
      <c r="K26" s="53"/>
      <c r="L26" s="53"/>
      <c r="M26" s="53"/>
      <c r="N26" s="54"/>
    </row>
    <row r="27" spans="1:14" ht="13.5" thickBot="1">
      <c r="A27" s="396" t="s">
        <v>61</v>
      </c>
      <c r="B27" s="397"/>
      <c r="C27" s="398"/>
      <c r="D27" s="71" t="s">
        <v>62</v>
      </c>
      <c r="E27" s="72" t="s">
        <v>5</v>
      </c>
      <c r="F27" s="71" t="s">
        <v>63</v>
      </c>
      <c r="G27" s="72" t="s">
        <v>64</v>
      </c>
      <c r="H27" s="71" t="s">
        <v>65</v>
      </c>
      <c r="I27" s="72" t="s">
        <v>66</v>
      </c>
      <c r="J27" s="71" t="s">
        <v>67</v>
      </c>
      <c r="K27" s="71" t="s">
        <v>113</v>
      </c>
      <c r="L27" s="72" t="s">
        <v>112</v>
      </c>
      <c r="M27" s="71" t="s">
        <v>68</v>
      </c>
      <c r="N27" s="72" t="s">
        <v>69</v>
      </c>
    </row>
    <row r="28" spans="1:14" ht="15.75">
      <c r="A28" s="399" t="s">
        <v>173</v>
      </c>
      <c r="B28" s="400"/>
      <c r="C28" s="401"/>
      <c r="D28" s="23" t="s">
        <v>185</v>
      </c>
      <c r="E28" s="24" t="s">
        <v>132</v>
      </c>
      <c r="F28" s="23" t="s">
        <v>132</v>
      </c>
      <c r="G28" s="24" t="s">
        <v>147</v>
      </c>
      <c r="H28" s="23" t="s">
        <v>217</v>
      </c>
      <c r="I28" s="24" t="s">
        <v>218</v>
      </c>
      <c r="J28" s="32"/>
      <c r="K28" s="32"/>
      <c r="L28" s="27"/>
      <c r="M28" s="23" t="s">
        <v>219</v>
      </c>
      <c r="N28" s="24" t="s">
        <v>220</v>
      </c>
    </row>
    <row r="29" spans="1:14" ht="15.75">
      <c r="A29" s="300" t="s">
        <v>186</v>
      </c>
      <c r="B29" s="304"/>
      <c r="C29" s="301"/>
      <c r="D29" s="25" t="s">
        <v>185</v>
      </c>
      <c r="E29" s="28" t="s">
        <v>132</v>
      </c>
      <c r="F29" s="25" t="s">
        <v>132</v>
      </c>
      <c r="G29" s="28" t="s">
        <v>147</v>
      </c>
      <c r="H29" s="25" t="s">
        <v>216</v>
      </c>
      <c r="I29" s="28" t="s">
        <v>144</v>
      </c>
      <c r="J29" s="21"/>
      <c r="K29" s="21"/>
      <c r="L29" s="29"/>
      <c r="M29" s="40" t="s">
        <v>187</v>
      </c>
      <c r="N29" s="41" t="s">
        <v>187</v>
      </c>
    </row>
    <row r="30" spans="1:14" ht="15.75">
      <c r="A30" s="300"/>
      <c r="B30" s="304"/>
      <c r="C30" s="301"/>
      <c r="D30" s="25"/>
      <c r="E30" s="28"/>
      <c r="F30" s="25"/>
      <c r="G30" s="28"/>
      <c r="H30" s="25"/>
      <c r="I30" s="28"/>
      <c r="J30" s="21"/>
      <c r="K30" s="21"/>
      <c r="L30" s="29"/>
      <c r="M30" s="77"/>
      <c r="N30" s="38"/>
    </row>
    <row r="31" spans="1:14" ht="15.75">
      <c r="A31" s="300"/>
      <c r="B31" s="304"/>
      <c r="C31" s="301"/>
      <c r="D31" s="25"/>
      <c r="E31" s="28"/>
      <c r="F31" s="25"/>
      <c r="G31" s="28"/>
      <c r="H31" s="25"/>
      <c r="I31" s="28"/>
      <c r="J31" s="21"/>
      <c r="K31" s="21"/>
      <c r="L31" s="29"/>
      <c r="M31" s="46"/>
      <c r="N31" s="47"/>
    </row>
    <row r="32" spans="1:14" ht="15.75">
      <c r="A32" s="300"/>
      <c r="B32" s="304"/>
      <c r="C32" s="301"/>
      <c r="D32" s="40"/>
      <c r="E32" s="41"/>
      <c r="F32" s="40"/>
      <c r="G32" s="41"/>
      <c r="H32" s="40"/>
      <c r="I32" s="41"/>
      <c r="J32" s="33"/>
      <c r="K32" s="33"/>
      <c r="L32" s="35"/>
      <c r="M32" s="40"/>
      <c r="N32" s="41"/>
    </row>
    <row r="33" spans="1:14" ht="15.75">
      <c r="A33" s="300"/>
      <c r="B33" s="304"/>
      <c r="C33" s="301"/>
      <c r="D33" s="37"/>
      <c r="E33" s="38"/>
      <c r="F33" s="37"/>
      <c r="G33" s="38"/>
      <c r="H33" s="37"/>
      <c r="I33" s="38"/>
      <c r="J33" s="36"/>
      <c r="K33" s="36"/>
      <c r="L33" s="39"/>
      <c r="M33" s="37"/>
      <c r="N33" s="38"/>
    </row>
    <row r="34" spans="1:14" ht="15.75">
      <c r="A34" s="300"/>
      <c r="B34" s="304"/>
      <c r="C34" s="301"/>
      <c r="D34" s="40"/>
      <c r="E34" s="41"/>
      <c r="F34" s="40"/>
      <c r="G34" s="41"/>
      <c r="H34" s="40"/>
      <c r="I34" s="41"/>
      <c r="J34" s="33"/>
      <c r="K34" s="33"/>
      <c r="L34" s="35"/>
      <c r="M34" s="40"/>
      <c r="N34" s="41"/>
    </row>
    <row r="35" spans="1:14" ht="15.75">
      <c r="A35" s="300"/>
      <c r="B35" s="304"/>
      <c r="C35" s="301"/>
      <c r="D35" s="37"/>
      <c r="E35" s="38"/>
      <c r="F35" s="37"/>
      <c r="G35" s="38"/>
      <c r="H35" s="37"/>
      <c r="I35" s="38"/>
      <c r="J35" s="36"/>
      <c r="K35" s="36"/>
      <c r="L35" s="38"/>
      <c r="M35" s="37"/>
      <c r="N35" s="38"/>
    </row>
    <row r="36" spans="1:14" ht="15.75">
      <c r="A36" s="300"/>
      <c r="B36" s="304"/>
      <c r="C36" s="301"/>
      <c r="D36" s="34"/>
      <c r="E36" s="41"/>
      <c r="F36" s="45"/>
      <c r="G36" s="41"/>
      <c r="H36" s="40"/>
      <c r="I36" s="41"/>
      <c r="J36" s="33"/>
      <c r="K36" s="33"/>
      <c r="L36" s="35"/>
      <c r="M36" s="40"/>
      <c r="N36" s="41"/>
    </row>
    <row r="37" spans="1:14" ht="15.75">
      <c r="A37" s="300"/>
      <c r="B37" s="304"/>
      <c r="C37" s="301"/>
      <c r="D37" s="37"/>
      <c r="E37" s="38"/>
      <c r="F37" s="37"/>
      <c r="G37" s="38"/>
      <c r="H37" s="37"/>
      <c r="I37" s="38"/>
      <c r="J37" s="36"/>
      <c r="K37" s="36"/>
      <c r="L37" s="39"/>
      <c r="M37" s="37"/>
      <c r="N37" s="38"/>
    </row>
    <row r="38" spans="1:14" ht="15.75">
      <c r="A38" s="300"/>
      <c r="B38" s="304"/>
      <c r="C38" s="301"/>
      <c r="D38" s="40"/>
      <c r="E38" s="41"/>
      <c r="F38" s="40"/>
      <c r="G38" s="41"/>
      <c r="H38" s="40"/>
      <c r="I38" s="41"/>
      <c r="J38" s="33"/>
      <c r="K38" s="33"/>
      <c r="L38" s="35"/>
      <c r="M38" s="40"/>
      <c r="N38" s="41"/>
    </row>
    <row r="39" spans="1:14" ht="16.5" thickBot="1">
      <c r="A39" s="314"/>
      <c r="B39" s="315"/>
      <c r="C39" s="316"/>
      <c r="D39" s="43"/>
      <c r="E39" s="44"/>
      <c r="F39" s="76"/>
      <c r="G39" s="44"/>
      <c r="H39" s="43"/>
      <c r="I39" s="44"/>
      <c r="J39" s="42"/>
      <c r="K39" s="42"/>
      <c r="L39" s="44"/>
      <c r="M39" s="43"/>
      <c r="N39" s="44"/>
    </row>
    <row r="40" spans="1:14" ht="12.75">
      <c r="A40" s="30"/>
      <c r="B40" s="30"/>
      <c r="C40" s="30"/>
      <c r="D40" s="31"/>
      <c r="E40" s="31"/>
      <c r="F40" s="31"/>
      <c r="G40" s="31"/>
      <c r="H40" s="31"/>
      <c r="I40" s="31"/>
      <c r="J40" s="30"/>
      <c r="K40" s="30"/>
      <c r="L40" s="30"/>
      <c r="M40" s="31"/>
      <c r="N40" s="31"/>
    </row>
    <row r="41" spans="1:14" ht="12.75">
      <c r="A41" s="30"/>
      <c r="B41" s="30"/>
      <c r="C41" s="30"/>
      <c r="D41" s="31"/>
      <c r="E41" s="31"/>
      <c r="F41" s="31"/>
      <c r="G41" s="31"/>
      <c r="H41" s="31"/>
      <c r="I41" s="31"/>
      <c r="J41" s="30"/>
      <c r="K41" s="30"/>
      <c r="L41" s="30"/>
      <c r="M41" s="31"/>
      <c r="N41" s="31"/>
    </row>
    <row r="42" spans="1:14" ht="12.75">
      <c r="A42" s="73"/>
      <c r="B42" s="30"/>
      <c r="C42" s="30"/>
      <c r="D42" s="31"/>
      <c r="E42" s="31"/>
      <c r="F42" s="31"/>
      <c r="G42" s="31"/>
      <c r="H42" s="31"/>
      <c r="I42" s="31"/>
      <c r="J42" s="30"/>
      <c r="K42" s="30"/>
      <c r="L42" s="30"/>
      <c r="M42" s="31"/>
      <c r="N42" s="31"/>
    </row>
    <row r="43" spans="1:14" ht="12.75">
      <c r="A43" s="30"/>
      <c r="B43" s="30"/>
      <c r="C43" s="74"/>
      <c r="D43" s="31"/>
      <c r="E43" s="31"/>
      <c r="F43" s="31"/>
      <c r="G43" s="31"/>
      <c r="H43" s="31"/>
      <c r="I43" s="31"/>
      <c r="J43" s="30"/>
      <c r="K43" s="30"/>
      <c r="L43" s="30"/>
      <c r="M43" s="31"/>
      <c r="N43" s="31"/>
    </row>
    <row r="44" spans="1:14" ht="12.75">
      <c r="A44" s="30"/>
      <c r="B44" s="30"/>
      <c r="C44" s="74"/>
      <c r="D44" s="31"/>
      <c r="E44" s="31"/>
      <c r="F44" s="31"/>
      <c r="G44" s="31"/>
      <c r="H44" s="31"/>
      <c r="I44" s="31"/>
      <c r="J44" s="30"/>
      <c r="K44" s="30"/>
      <c r="L44" s="30"/>
      <c r="M44" s="31"/>
      <c r="N44" s="31"/>
    </row>
    <row r="45" spans="1:14" ht="12.75">
      <c r="A45" s="30"/>
      <c r="B45" s="30"/>
      <c r="C45" s="74"/>
      <c r="D45" s="31"/>
      <c r="E45" s="31"/>
      <c r="F45" s="31"/>
      <c r="G45" s="31"/>
      <c r="H45" s="31"/>
      <c r="I45" s="31"/>
      <c r="J45" s="30"/>
      <c r="K45" s="30"/>
      <c r="L45" s="30"/>
      <c r="M45" s="31"/>
      <c r="N45" s="31"/>
    </row>
    <row r="46" spans="1:14" ht="12.75">
      <c r="A46" s="30"/>
      <c r="B46" s="30"/>
      <c r="C46" s="30"/>
      <c r="D46" s="31"/>
      <c r="E46" s="31"/>
      <c r="F46" s="31"/>
      <c r="G46" s="31"/>
      <c r="H46" s="31"/>
      <c r="I46" s="31"/>
      <c r="J46" s="30"/>
      <c r="K46" s="30"/>
      <c r="L46" s="30"/>
      <c r="M46" s="31"/>
      <c r="N46" s="31"/>
    </row>
    <row r="47" spans="1:14" ht="12.75">
      <c r="A47" s="30"/>
      <c r="B47" s="30"/>
      <c r="C47" s="30"/>
      <c r="D47" s="31"/>
      <c r="E47" s="31"/>
      <c r="F47" s="31"/>
      <c r="G47" s="31"/>
      <c r="H47" s="31"/>
      <c r="I47" s="31"/>
      <c r="J47" s="30"/>
      <c r="K47" s="30"/>
      <c r="L47" s="30"/>
      <c r="M47" s="31"/>
      <c r="N47" s="31"/>
    </row>
    <row r="48" spans="1:14" ht="12.75">
      <c r="A48" s="30"/>
      <c r="B48" s="30"/>
      <c r="C48" s="30"/>
      <c r="D48" s="31"/>
      <c r="E48" s="31"/>
      <c r="F48" s="31"/>
      <c r="G48" s="31"/>
      <c r="H48" s="31"/>
      <c r="I48" s="31"/>
      <c r="J48" s="30"/>
      <c r="K48" s="30"/>
      <c r="L48" s="30"/>
      <c r="M48" s="31"/>
      <c r="N48" s="31"/>
    </row>
    <row r="55" spans="1:14" ht="12.75">
      <c r="A55" s="30"/>
      <c r="B55" s="30"/>
      <c r="C55" s="30"/>
      <c r="D55" s="31"/>
      <c r="E55" s="31"/>
      <c r="F55" s="31"/>
      <c r="G55" s="31"/>
      <c r="H55" s="31"/>
      <c r="I55" s="31"/>
      <c r="J55" s="30"/>
      <c r="K55" s="30"/>
      <c r="L55" s="30"/>
      <c r="M55" s="31"/>
      <c r="N55" s="31"/>
    </row>
    <row r="56" spans="1:14" ht="12.75">
      <c r="A56" s="30"/>
      <c r="B56" s="30"/>
      <c r="C56" s="30"/>
      <c r="D56" s="31"/>
      <c r="E56" s="31"/>
      <c r="F56" s="31"/>
      <c r="G56" s="31"/>
      <c r="H56" s="31"/>
      <c r="I56" s="31"/>
      <c r="J56" s="30"/>
      <c r="K56" s="30"/>
      <c r="L56" s="30"/>
      <c r="M56" s="31"/>
      <c r="N56" s="31"/>
    </row>
  </sheetData>
  <sheetProtection/>
  <mergeCells count="28">
    <mergeCell ref="B4:E4"/>
    <mergeCell ref="B5:E5"/>
    <mergeCell ref="F4:G4"/>
    <mergeCell ref="F5:G5"/>
    <mergeCell ref="F2:J2"/>
    <mergeCell ref="M3:N3"/>
    <mergeCell ref="M4:N4"/>
    <mergeCell ref="M5:N5"/>
    <mergeCell ref="F3:G3"/>
    <mergeCell ref="A29:C29"/>
    <mergeCell ref="A30:C30"/>
    <mergeCell ref="I3:L3"/>
    <mergeCell ref="I4:L4"/>
    <mergeCell ref="I5:L5"/>
    <mergeCell ref="B3:E3"/>
    <mergeCell ref="A8:N8"/>
    <mergeCell ref="A27:C27"/>
    <mergeCell ref="A28:C28"/>
    <mergeCell ref="A9:N23"/>
    <mergeCell ref="A37:C37"/>
    <mergeCell ref="A38:C38"/>
    <mergeCell ref="A39:C39"/>
    <mergeCell ref="A31:C31"/>
    <mergeCell ref="A32:C32"/>
    <mergeCell ref="A33:C33"/>
    <mergeCell ref="A34:C34"/>
    <mergeCell ref="A35:C35"/>
    <mergeCell ref="A36:C36"/>
  </mergeCells>
  <printOptions/>
  <pageMargins left="0.25" right="0" top="0.32" bottom="0.5" header="0.54" footer="0.5"/>
  <pageSetup horizontalDpi="180" verticalDpi="1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8"/>
  <sheetViews>
    <sheetView zoomScalePageLayoutView="0" workbookViewId="0" topLeftCell="A103">
      <selection activeCell="B128" sqref="B128"/>
    </sheetView>
  </sheetViews>
  <sheetFormatPr defaultColWidth="9.140625" defaultRowHeight="12.75"/>
  <cols>
    <col min="1" max="1" width="9.140625" style="113" customWidth="1"/>
    <col min="2" max="2" width="6.140625" style="107" customWidth="1"/>
    <col min="3" max="3" width="31.57421875" style="114" customWidth="1"/>
    <col min="4" max="4" width="6.421875" style="109" customWidth="1"/>
    <col min="5" max="5" width="7.28125" style="109" customWidth="1"/>
    <col min="6" max="6" width="9.8515625" style="115" customWidth="1"/>
    <col min="7" max="7" width="4.8515625" style="107" customWidth="1"/>
    <col min="8" max="8" width="12.140625" style="95" customWidth="1"/>
    <col min="9" max="16384" width="9.140625" style="95" customWidth="1"/>
  </cols>
  <sheetData>
    <row r="1" spans="1:8" ht="13.5" thickBot="1">
      <c r="A1" s="90" t="s">
        <v>90</v>
      </c>
      <c r="B1" s="91" t="s">
        <v>91</v>
      </c>
      <c r="C1" s="91" t="s">
        <v>92</v>
      </c>
      <c r="D1" s="92" t="s">
        <v>93</v>
      </c>
      <c r="E1" s="93" t="s">
        <v>94</v>
      </c>
      <c r="F1" s="94" t="s">
        <v>95</v>
      </c>
      <c r="G1" s="91" t="s">
        <v>96</v>
      </c>
      <c r="H1" s="89" t="str">
        <f>Stats!C4</f>
        <v>Psionicist</v>
      </c>
    </row>
    <row r="2" spans="1:7" ht="13.5" thickTop="1">
      <c r="A2" s="96"/>
      <c r="B2" s="97" t="s">
        <v>221</v>
      </c>
      <c r="C2" s="98" t="s">
        <v>222</v>
      </c>
      <c r="D2" s="99">
        <v>50</v>
      </c>
      <c r="E2" s="100">
        <f>IF(ISBLANK(D2),"",D2)</f>
        <v>50</v>
      </c>
      <c r="F2" s="101">
        <f>IF(NOT(ISBLANK(E2)),E2,"")</f>
        <v>50</v>
      </c>
      <c r="G2" s="97">
        <f>IF(ISNUMBER(F2),VLOOKUP(F2,ClassExpChart!$A$25:$B$44,2),"")</f>
        <v>1</v>
      </c>
    </row>
    <row r="3" spans="1:7" ht="12.75">
      <c r="A3" s="96"/>
      <c r="B3" s="97" t="s">
        <v>248</v>
      </c>
      <c r="C3" s="98" t="s">
        <v>249</v>
      </c>
      <c r="D3" s="99">
        <v>35</v>
      </c>
      <c r="E3" s="100">
        <f aca="true" t="shared" si="0" ref="E3:E66">IF(ISBLANK(D3),"",D3)</f>
        <v>35</v>
      </c>
      <c r="F3" s="101">
        <f>IF(NOT(ISBLANK(E3)),E3+F2,"")</f>
        <v>85</v>
      </c>
      <c r="G3" s="97">
        <f>IF(ISNUMBER(F3),VLOOKUP(F3,ClassExpChart!$A$25:$B$44,2),"")</f>
        <v>1</v>
      </c>
    </row>
    <row r="4" spans="1:7" ht="12.75">
      <c r="A4" s="96"/>
      <c r="B4" s="97" t="s">
        <v>248</v>
      </c>
      <c r="C4" s="98" t="s">
        <v>249</v>
      </c>
      <c r="D4" s="99">
        <v>138</v>
      </c>
      <c r="E4" s="100">
        <f t="shared" si="0"/>
        <v>138</v>
      </c>
      <c r="F4" s="101">
        <f aca="true" t="shared" si="1" ref="F4:F11">IF(NOT(ISBLANK(E4)),E4+F3,"")</f>
        <v>223</v>
      </c>
      <c r="G4" s="97">
        <f>IF(ISNUMBER(F4),VLOOKUP(F4,ClassExpChart!$A$25:$B$44,2),"")</f>
        <v>1</v>
      </c>
    </row>
    <row r="5" spans="1:7" ht="12.75">
      <c r="A5" s="96"/>
      <c r="B5" s="97" t="s">
        <v>248</v>
      </c>
      <c r="C5" s="98" t="s">
        <v>222</v>
      </c>
      <c r="D5" s="99">
        <v>50</v>
      </c>
      <c r="E5" s="100">
        <f t="shared" si="0"/>
        <v>50</v>
      </c>
      <c r="F5" s="101">
        <f t="shared" si="1"/>
        <v>273</v>
      </c>
      <c r="G5" s="97">
        <f>IF(ISNUMBER(F5),VLOOKUP(F5,ClassExpChart!$A$25:$B$44,2),"")</f>
        <v>1</v>
      </c>
    </row>
    <row r="6" spans="1:7" ht="12.75">
      <c r="A6" s="96"/>
      <c r="B6" s="97" t="s">
        <v>251</v>
      </c>
      <c r="C6" s="98" t="s">
        <v>249</v>
      </c>
      <c r="D6" s="99">
        <v>32</v>
      </c>
      <c r="E6" s="100">
        <f t="shared" si="0"/>
        <v>32</v>
      </c>
      <c r="F6" s="101">
        <f t="shared" si="1"/>
        <v>305</v>
      </c>
      <c r="G6" s="97">
        <f>IF(ISNUMBER(F6),VLOOKUP(F6,ClassExpChart!$A$25:$B$44,2),"")</f>
        <v>1</v>
      </c>
    </row>
    <row r="7" spans="1:7" ht="12.75">
      <c r="A7" s="96"/>
      <c r="B7" s="97" t="s">
        <v>251</v>
      </c>
      <c r="C7" s="98" t="s">
        <v>249</v>
      </c>
      <c r="D7" s="99">
        <v>35</v>
      </c>
      <c r="E7" s="100">
        <f t="shared" si="0"/>
        <v>35</v>
      </c>
      <c r="F7" s="101">
        <f t="shared" si="1"/>
        <v>340</v>
      </c>
      <c r="G7" s="97">
        <f>IF(ISNUMBER(F7),VLOOKUP(F7,ClassExpChart!$A$25:$B$44,2),"")</f>
        <v>1</v>
      </c>
    </row>
    <row r="8" spans="1:7" ht="12.75">
      <c r="A8" s="96"/>
      <c r="B8" s="97" t="s">
        <v>251</v>
      </c>
      <c r="C8" s="98" t="s">
        <v>252</v>
      </c>
      <c r="D8" s="99">
        <v>126</v>
      </c>
      <c r="E8" s="100">
        <f t="shared" si="0"/>
        <v>126</v>
      </c>
      <c r="F8" s="101">
        <f t="shared" si="1"/>
        <v>466</v>
      </c>
      <c r="G8" s="97">
        <f>IF(ISNUMBER(F8),VLOOKUP(F8,ClassExpChart!$A$25:$B$44,2),"")</f>
        <v>1</v>
      </c>
    </row>
    <row r="9" spans="1:7" ht="12.75">
      <c r="A9" s="96"/>
      <c r="B9" s="97" t="s">
        <v>251</v>
      </c>
      <c r="C9" s="98" t="s">
        <v>247</v>
      </c>
      <c r="D9" s="99">
        <v>70</v>
      </c>
      <c r="E9" s="100">
        <f t="shared" si="0"/>
        <v>70</v>
      </c>
      <c r="F9" s="101">
        <f t="shared" si="1"/>
        <v>536</v>
      </c>
      <c r="G9" s="97">
        <f>IF(ISNUMBER(F9),VLOOKUP(F9,ClassExpChart!$A$25:$B$44,2),"")</f>
        <v>1</v>
      </c>
    </row>
    <row r="10" spans="1:7" ht="12.75">
      <c r="A10" s="96"/>
      <c r="B10" s="97" t="s">
        <v>251</v>
      </c>
      <c r="C10" s="98" t="s">
        <v>253</v>
      </c>
      <c r="D10" s="99">
        <v>20</v>
      </c>
      <c r="E10" s="100">
        <f t="shared" si="0"/>
        <v>20</v>
      </c>
      <c r="F10" s="101">
        <f t="shared" si="1"/>
        <v>556</v>
      </c>
      <c r="G10" s="97">
        <f>IF(ISNUMBER(F10),VLOOKUP(F10,ClassExpChart!$A$25:$B$44,2),"")</f>
        <v>1</v>
      </c>
    </row>
    <row r="11" spans="1:7" ht="12.75">
      <c r="A11" s="96"/>
      <c r="B11" s="97" t="s">
        <v>251</v>
      </c>
      <c r="C11" s="98" t="s">
        <v>247</v>
      </c>
      <c r="D11" s="99">
        <v>300</v>
      </c>
      <c r="E11" s="100">
        <f t="shared" si="0"/>
        <v>300</v>
      </c>
      <c r="F11" s="101">
        <f t="shared" si="1"/>
        <v>856</v>
      </c>
      <c r="G11" s="97">
        <f>IF(ISNUMBER(F11),VLOOKUP(F11,ClassExpChart!$A$25:$B$44,2),"")</f>
        <v>1</v>
      </c>
    </row>
    <row r="12" spans="1:7" ht="12.75">
      <c r="A12" s="96"/>
      <c r="B12" s="97" t="s">
        <v>251</v>
      </c>
      <c r="C12" s="98" t="s">
        <v>222</v>
      </c>
      <c r="D12" s="99">
        <v>50</v>
      </c>
      <c r="E12" s="100">
        <f t="shared" si="0"/>
        <v>50</v>
      </c>
      <c r="F12" s="101">
        <f>IF(ISNUMBER(E12),E12+F11,"")</f>
        <v>906</v>
      </c>
      <c r="G12" s="97">
        <f>IF(ISNUMBER(F12),VLOOKUP(F12,ClassExpChart!$A$25:$B$44,2),"")</f>
        <v>1</v>
      </c>
    </row>
    <row r="13" spans="1:7" ht="12.75">
      <c r="A13" s="96"/>
      <c r="B13" s="97" t="s">
        <v>255</v>
      </c>
      <c r="C13" s="98" t="s">
        <v>254</v>
      </c>
      <c r="D13" s="99">
        <v>8</v>
      </c>
      <c r="E13" s="100">
        <f t="shared" si="0"/>
        <v>8</v>
      </c>
      <c r="F13" s="101">
        <f>IF(ISNUMBER(E13),E13+F12,"")</f>
        <v>914</v>
      </c>
      <c r="G13" s="97">
        <f>IF(ISNUMBER(F13),VLOOKUP(F13,ClassExpChart!$A$25:$B$44,2),"")</f>
        <v>1</v>
      </c>
    </row>
    <row r="14" spans="1:7" ht="12.75">
      <c r="A14" s="96"/>
      <c r="B14" s="97" t="s">
        <v>255</v>
      </c>
      <c r="C14" s="98" t="s">
        <v>256</v>
      </c>
      <c r="D14" s="99">
        <v>79</v>
      </c>
      <c r="E14" s="100">
        <f t="shared" si="0"/>
        <v>79</v>
      </c>
      <c r="F14" s="101">
        <f aca="true" t="shared" si="2" ref="F14:F25">IF(ISNUMBER(E14),E14+F13,"")</f>
        <v>993</v>
      </c>
      <c r="G14" s="97">
        <f>IF(ISNUMBER(F14),VLOOKUP(F14,ClassExpChart!$A$25:$B$44,2),"")</f>
        <v>1</v>
      </c>
    </row>
    <row r="15" spans="1:7" ht="12.75">
      <c r="A15" s="96"/>
      <c r="B15" s="97" t="s">
        <v>255</v>
      </c>
      <c r="C15" s="98" t="s">
        <v>257</v>
      </c>
      <c r="D15" s="99">
        <v>250</v>
      </c>
      <c r="E15" s="100">
        <f t="shared" si="0"/>
        <v>250</v>
      </c>
      <c r="F15" s="101">
        <f t="shared" si="2"/>
        <v>1243</v>
      </c>
      <c r="G15" s="97">
        <f>IF(ISNUMBER(F15),VLOOKUP(F15,ClassExpChart!$A$25:$B$44,2),"")</f>
        <v>1</v>
      </c>
    </row>
    <row r="16" spans="1:7" ht="12.75">
      <c r="A16" s="96"/>
      <c r="B16" s="97" t="s">
        <v>255</v>
      </c>
      <c r="C16" s="98" t="s">
        <v>262</v>
      </c>
      <c r="D16" s="99">
        <v>210</v>
      </c>
      <c r="E16" s="100">
        <f t="shared" si="0"/>
        <v>210</v>
      </c>
      <c r="F16" s="101">
        <f t="shared" si="2"/>
        <v>1453</v>
      </c>
      <c r="G16" s="97">
        <f>IF(ISNUMBER(F16),VLOOKUP(F16,ClassExpChart!$A$25:$B$44,2),"")</f>
        <v>1</v>
      </c>
    </row>
    <row r="17" spans="1:9" ht="12.75">
      <c r="A17" s="96"/>
      <c r="B17" s="97" t="s">
        <v>255</v>
      </c>
      <c r="C17" s="98" t="s">
        <v>222</v>
      </c>
      <c r="D17" s="99">
        <v>50</v>
      </c>
      <c r="E17" s="100">
        <f t="shared" si="0"/>
        <v>50</v>
      </c>
      <c r="F17" s="101">
        <f t="shared" si="2"/>
        <v>1503</v>
      </c>
      <c r="G17" s="97">
        <f>IF(ISNUMBER(F17),VLOOKUP(F17,ClassExpChart!$A$25:$B$44,2),"")</f>
        <v>1</v>
      </c>
      <c r="I17" s="89"/>
    </row>
    <row r="18" spans="1:7" ht="12.75">
      <c r="A18" s="96"/>
      <c r="B18" s="97" t="s">
        <v>255</v>
      </c>
      <c r="C18" s="98" t="s">
        <v>263</v>
      </c>
      <c r="D18" s="99">
        <v>120</v>
      </c>
      <c r="E18" s="100">
        <f t="shared" si="0"/>
        <v>120</v>
      </c>
      <c r="F18" s="101">
        <f t="shared" si="2"/>
        <v>1623</v>
      </c>
      <c r="G18" s="97">
        <f>IF(ISNUMBER(F18),VLOOKUP(F18,ClassExpChart!$A$25:$B$44,2),"")</f>
        <v>1</v>
      </c>
    </row>
    <row r="19" spans="1:7" ht="12.75">
      <c r="A19" s="96"/>
      <c r="B19" s="97" t="s">
        <v>271</v>
      </c>
      <c r="C19" s="98" t="s">
        <v>272</v>
      </c>
      <c r="D19" s="99">
        <v>70</v>
      </c>
      <c r="E19" s="100">
        <f>IF(ISBLANK(D19),"",D19)</f>
        <v>70</v>
      </c>
      <c r="F19" s="101">
        <f t="shared" si="2"/>
        <v>1693</v>
      </c>
      <c r="G19" s="97">
        <f>IF(ISNUMBER(F19),VLOOKUP(F19,ClassExpChart!$A$25:$B$44,2),"")</f>
        <v>1</v>
      </c>
    </row>
    <row r="20" spans="1:7" ht="12.75">
      <c r="A20" s="96"/>
      <c r="B20" s="97" t="s">
        <v>271</v>
      </c>
      <c r="C20" s="98" t="s">
        <v>273</v>
      </c>
      <c r="D20" s="99">
        <v>184</v>
      </c>
      <c r="E20" s="100">
        <f t="shared" si="0"/>
        <v>184</v>
      </c>
      <c r="F20" s="101">
        <f t="shared" si="2"/>
        <v>1877</v>
      </c>
      <c r="G20" s="97">
        <f>IF(ISNUMBER(F20),VLOOKUP(F20,ClassExpChart!$A$25:$B$44,2),"")</f>
        <v>1</v>
      </c>
    </row>
    <row r="21" spans="1:7" ht="12.75">
      <c r="A21" s="96"/>
      <c r="B21" s="97" t="s">
        <v>271</v>
      </c>
      <c r="C21" s="98" t="s">
        <v>272</v>
      </c>
      <c r="D21" s="99">
        <v>120</v>
      </c>
      <c r="E21" s="100">
        <f t="shared" si="0"/>
        <v>120</v>
      </c>
      <c r="F21" s="101">
        <f t="shared" si="2"/>
        <v>1997</v>
      </c>
      <c r="G21" s="97">
        <f>IF(ISNUMBER(F21),VLOOKUP(F21,ClassExpChart!$A$25:$B$44,2),"")</f>
        <v>1</v>
      </c>
    </row>
    <row r="22" spans="1:7" ht="12.75">
      <c r="A22" s="96"/>
      <c r="B22" s="97" t="s">
        <v>271</v>
      </c>
      <c r="C22" s="98" t="s">
        <v>276</v>
      </c>
      <c r="D22" s="99">
        <v>72</v>
      </c>
      <c r="E22" s="100">
        <f t="shared" si="0"/>
        <v>72</v>
      </c>
      <c r="F22" s="101">
        <f t="shared" si="2"/>
        <v>2069</v>
      </c>
      <c r="G22" s="97">
        <f>IF(ISNUMBER(F22),VLOOKUP(F22,ClassExpChart!$A$25:$B$44,2),"")</f>
        <v>1</v>
      </c>
    </row>
    <row r="23" spans="1:9" ht="12.75">
      <c r="A23" s="96"/>
      <c r="B23" s="97" t="s">
        <v>271</v>
      </c>
      <c r="C23" s="98" t="s">
        <v>277</v>
      </c>
      <c r="D23" s="99">
        <v>38</v>
      </c>
      <c r="E23" s="100">
        <f t="shared" si="0"/>
        <v>38</v>
      </c>
      <c r="F23" s="101">
        <f t="shared" si="2"/>
        <v>2107</v>
      </c>
      <c r="G23" s="97">
        <f>IF(ISNUMBER(F23),VLOOKUP(F23,ClassExpChart!$A$25:$B$44,2),"")</f>
        <v>1</v>
      </c>
      <c r="I23" s="89"/>
    </row>
    <row r="24" spans="1:9" ht="12.75">
      <c r="A24" s="96"/>
      <c r="B24" s="97" t="s">
        <v>278</v>
      </c>
      <c r="C24" s="98" t="s">
        <v>279</v>
      </c>
      <c r="D24" s="99">
        <v>45</v>
      </c>
      <c r="E24" s="100">
        <f t="shared" si="0"/>
        <v>45</v>
      </c>
      <c r="F24" s="101">
        <f t="shared" si="2"/>
        <v>2152</v>
      </c>
      <c r="G24" s="97">
        <f>IF(ISNUMBER(F24),VLOOKUP(F24,ClassExpChart!$A$25:$B$44,2),"")</f>
        <v>1</v>
      </c>
      <c r="I24" s="89"/>
    </row>
    <row r="25" spans="1:7" ht="12.75">
      <c r="A25" s="96"/>
      <c r="B25" s="97" t="s">
        <v>278</v>
      </c>
      <c r="C25" s="98" t="s">
        <v>280</v>
      </c>
      <c r="D25" s="99">
        <v>333</v>
      </c>
      <c r="E25" s="100">
        <f t="shared" si="0"/>
        <v>333</v>
      </c>
      <c r="F25" s="101">
        <f t="shared" si="2"/>
        <v>2485</v>
      </c>
      <c r="G25" s="97">
        <f>IF(ISNUMBER(F25),VLOOKUP(F25,ClassExpChart!$A$25:$B$44,2),"")</f>
        <v>2</v>
      </c>
    </row>
    <row r="26" spans="1:7" ht="12.75">
      <c r="A26" s="96"/>
      <c r="B26" s="97" t="s">
        <v>278</v>
      </c>
      <c r="C26" s="102" t="s">
        <v>281</v>
      </c>
      <c r="D26" s="99">
        <v>1667</v>
      </c>
      <c r="E26" s="100">
        <f t="shared" si="0"/>
        <v>1667</v>
      </c>
      <c r="F26" s="101">
        <f>IF(ISNUMBER(E26),E26+F25,"")</f>
        <v>4152</v>
      </c>
      <c r="G26" s="97">
        <f>IF(ISNUMBER(F26),VLOOKUP(F26,ClassExpChart!$A$25:$B$44,2),"")</f>
        <v>2</v>
      </c>
    </row>
    <row r="27" spans="1:7" ht="12.75">
      <c r="A27" s="96"/>
      <c r="B27" s="97" t="s">
        <v>278</v>
      </c>
      <c r="C27" s="98" t="s">
        <v>282</v>
      </c>
      <c r="D27" s="99">
        <v>120</v>
      </c>
      <c r="E27" s="100">
        <f t="shared" si="0"/>
        <v>120</v>
      </c>
      <c r="F27" s="101">
        <f aca="true" t="shared" si="3" ref="F27:F52">IF(ISNUMBER(E27),E27+F26,"")</f>
        <v>4272</v>
      </c>
      <c r="G27" s="97">
        <f>IF(ISNUMBER(F27),VLOOKUP(F27,ClassExpChart!$A$25:$B$44,2),"")</f>
        <v>2</v>
      </c>
    </row>
    <row r="28" spans="1:7" ht="12.75">
      <c r="A28" s="96"/>
      <c r="B28" s="97" t="s">
        <v>278</v>
      </c>
      <c r="C28" s="98" t="s">
        <v>222</v>
      </c>
      <c r="D28" s="99">
        <v>50</v>
      </c>
      <c r="E28" s="100">
        <f t="shared" si="0"/>
        <v>50</v>
      </c>
      <c r="F28" s="101">
        <f t="shared" si="3"/>
        <v>4322</v>
      </c>
      <c r="G28" s="97">
        <f>IF(ISNUMBER(F28),VLOOKUP(F28,ClassExpChart!$A$25:$B$44,2),"")</f>
        <v>2</v>
      </c>
    </row>
    <row r="29" spans="1:7" ht="12.75">
      <c r="A29" s="96"/>
      <c r="B29" s="116" t="s">
        <v>294</v>
      </c>
      <c r="C29" s="98" t="s">
        <v>222</v>
      </c>
      <c r="D29" s="99">
        <v>50</v>
      </c>
      <c r="E29" s="100">
        <f t="shared" si="0"/>
        <v>50</v>
      </c>
      <c r="F29" s="101">
        <f t="shared" si="3"/>
        <v>4372</v>
      </c>
      <c r="G29" s="97">
        <f>IF(ISNUMBER(F29),VLOOKUP(F29,ClassExpChart!$A$25:$B$44,2),"")</f>
        <v>2</v>
      </c>
    </row>
    <row r="30" spans="1:7" ht="12.75">
      <c r="A30" s="96"/>
      <c r="B30" s="116" t="s">
        <v>297</v>
      </c>
      <c r="C30" s="98" t="s">
        <v>298</v>
      </c>
      <c r="D30" s="99">
        <v>92</v>
      </c>
      <c r="E30" s="100">
        <f t="shared" si="0"/>
        <v>92</v>
      </c>
      <c r="F30" s="101">
        <f t="shared" si="3"/>
        <v>4464</v>
      </c>
      <c r="G30" s="97">
        <f>IF(ISNUMBER(F30),VLOOKUP(F30,ClassExpChart!$A$25:$B$44,2),"")</f>
        <v>3</v>
      </c>
    </row>
    <row r="31" spans="1:7" ht="12.75">
      <c r="A31" s="96"/>
      <c r="B31" s="116" t="s">
        <v>297</v>
      </c>
      <c r="C31" s="98" t="s">
        <v>307</v>
      </c>
      <c r="D31" s="99">
        <v>400</v>
      </c>
      <c r="E31" s="100">
        <f t="shared" si="0"/>
        <v>400</v>
      </c>
      <c r="F31" s="101">
        <f t="shared" si="3"/>
        <v>4864</v>
      </c>
      <c r="G31" s="97">
        <f>IF(ISNUMBER(F31),VLOOKUP(F31,ClassExpChart!$A$25:$B$44,2),"")</f>
        <v>3</v>
      </c>
    </row>
    <row r="32" spans="1:7" ht="12.75">
      <c r="A32" s="96"/>
      <c r="B32" s="116" t="s">
        <v>297</v>
      </c>
      <c r="C32" s="98" t="s">
        <v>222</v>
      </c>
      <c r="D32" s="99">
        <v>50</v>
      </c>
      <c r="E32" s="100">
        <f t="shared" si="0"/>
        <v>50</v>
      </c>
      <c r="F32" s="101">
        <f t="shared" si="3"/>
        <v>4914</v>
      </c>
      <c r="G32" s="97">
        <f>IF(ISNUMBER(F32),VLOOKUP(F32,ClassExpChart!$A$25:$B$44,2),"")</f>
        <v>3</v>
      </c>
    </row>
    <row r="33" spans="1:7" ht="12.75">
      <c r="A33" s="96"/>
      <c r="B33" s="116" t="s">
        <v>308</v>
      </c>
      <c r="C33" s="98" t="s">
        <v>309</v>
      </c>
      <c r="D33" s="99">
        <v>120</v>
      </c>
      <c r="E33" s="100">
        <f t="shared" si="0"/>
        <v>120</v>
      </c>
      <c r="F33" s="101">
        <f t="shared" si="3"/>
        <v>5034</v>
      </c>
      <c r="G33" s="97">
        <f>IF(ISNUMBER(F33),VLOOKUP(F33,ClassExpChart!$A$25:$B$44,2),"")</f>
        <v>3</v>
      </c>
    </row>
    <row r="34" spans="1:7" ht="12.75">
      <c r="A34" s="96"/>
      <c r="B34" s="116" t="s">
        <v>308</v>
      </c>
      <c r="C34" s="98" t="s">
        <v>310</v>
      </c>
      <c r="D34" s="99">
        <v>250</v>
      </c>
      <c r="E34" s="100">
        <f t="shared" si="0"/>
        <v>250</v>
      </c>
      <c r="F34" s="101">
        <f t="shared" si="3"/>
        <v>5284</v>
      </c>
      <c r="G34" s="97">
        <f>IF(ISNUMBER(F34),VLOOKUP(F34,ClassExpChart!$A$25:$B$44,2),"")</f>
        <v>3</v>
      </c>
    </row>
    <row r="35" spans="1:7" ht="12.75">
      <c r="A35" s="96"/>
      <c r="B35" s="116" t="s">
        <v>308</v>
      </c>
      <c r="C35" s="98" t="s">
        <v>311</v>
      </c>
      <c r="D35" s="99">
        <v>186</v>
      </c>
      <c r="E35" s="100">
        <f t="shared" si="0"/>
        <v>186</v>
      </c>
      <c r="F35" s="101">
        <f t="shared" si="3"/>
        <v>5470</v>
      </c>
      <c r="G35" s="97">
        <f>IF(ISNUMBER(F35),VLOOKUP(F35,ClassExpChart!$A$25:$B$44,2),"")</f>
        <v>3</v>
      </c>
    </row>
    <row r="36" spans="1:7" ht="12.75">
      <c r="A36" s="96"/>
      <c r="B36" s="116" t="s">
        <v>308</v>
      </c>
      <c r="C36" s="98" t="s">
        <v>312</v>
      </c>
      <c r="D36" s="99">
        <v>279</v>
      </c>
      <c r="E36" s="100">
        <f t="shared" si="0"/>
        <v>279</v>
      </c>
      <c r="F36" s="101">
        <f t="shared" si="3"/>
        <v>5749</v>
      </c>
      <c r="G36" s="97">
        <f>IF(ISNUMBER(F36),VLOOKUP(F36,ClassExpChart!$A$25:$B$44,2),"")</f>
        <v>3</v>
      </c>
    </row>
    <row r="37" spans="1:7" ht="12.75">
      <c r="A37" s="96"/>
      <c r="B37" s="116" t="s">
        <v>308</v>
      </c>
      <c r="C37" s="98" t="s">
        <v>314</v>
      </c>
      <c r="D37" s="99">
        <v>123</v>
      </c>
      <c r="E37" s="100">
        <f t="shared" si="0"/>
        <v>123</v>
      </c>
      <c r="F37" s="101">
        <f t="shared" si="3"/>
        <v>5872</v>
      </c>
      <c r="G37" s="97">
        <f>IF(ISNUMBER(F37),VLOOKUP(F37,ClassExpChart!$A$25:$B$44,2),"")</f>
        <v>3</v>
      </c>
    </row>
    <row r="38" spans="1:7" ht="12.75">
      <c r="A38" s="96"/>
      <c r="B38" s="116" t="s">
        <v>308</v>
      </c>
      <c r="C38" s="98" t="s">
        <v>222</v>
      </c>
      <c r="D38" s="99">
        <v>50</v>
      </c>
      <c r="E38" s="100">
        <f t="shared" si="0"/>
        <v>50</v>
      </c>
      <c r="F38" s="101">
        <f t="shared" si="3"/>
        <v>5922</v>
      </c>
      <c r="G38" s="97">
        <f>IF(ISNUMBER(F38),VLOOKUP(F38,ClassExpChart!$A$25:$B$44,2),"")</f>
        <v>3</v>
      </c>
    </row>
    <row r="39" spans="1:7" ht="12.75">
      <c r="A39" s="96"/>
      <c r="B39" s="116" t="s">
        <v>315</v>
      </c>
      <c r="C39" s="98" t="s">
        <v>316</v>
      </c>
      <c r="D39" s="99">
        <v>180</v>
      </c>
      <c r="E39" s="100">
        <f t="shared" si="0"/>
        <v>180</v>
      </c>
      <c r="F39" s="101">
        <f t="shared" si="3"/>
        <v>6102</v>
      </c>
      <c r="G39" s="97">
        <f>IF(ISNUMBER(F39),VLOOKUP(F39,ClassExpChart!$A$25:$B$44,2),"")</f>
        <v>3</v>
      </c>
    </row>
    <row r="40" spans="1:7" ht="12.75">
      <c r="A40" s="96"/>
      <c r="B40" s="116" t="s">
        <v>315</v>
      </c>
      <c r="C40" s="98" t="s">
        <v>317</v>
      </c>
      <c r="D40" s="99">
        <v>180</v>
      </c>
      <c r="E40" s="100">
        <f t="shared" si="0"/>
        <v>180</v>
      </c>
      <c r="F40" s="101">
        <f t="shared" si="3"/>
        <v>6282</v>
      </c>
      <c r="G40" s="97">
        <f>IF(ISNUMBER(F40),VLOOKUP(F40,ClassExpChart!$A$25:$B$44,2),"")</f>
        <v>3</v>
      </c>
    </row>
    <row r="41" spans="1:7" ht="12.75">
      <c r="A41" s="96"/>
      <c r="B41" s="116" t="s">
        <v>315</v>
      </c>
      <c r="C41" s="98" t="s">
        <v>318</v>
      </c>
      <c r="D41" s="99">
        <v>599</v>
      </c>
      <c r="E41" s="100">
        <f t="shared" si="0"/>
        <v>599</v>
      </c>
      <c r="F41" s="101">
        <f t="shared" si="3"/>
        <v>6881</v>
      </c>
      <c r="G41" s="97">
        <f>IF(ISNUMBER(F41),VLOOKUP(F41,ClassExpChart!$A$25:$B$44,2),"")</f>
        <v>3</v>
      </c>
    </row>
    <row r="42" spans="1:7" ht="12.75">
      <c r="A42" s="96"/>
      <c r="B42" s="116" t="s">
        <v>319</v>
      </c>
      <c r="C42" s="98" t="s">
        <v>272</v>
      </c>
      <c r="D42" s="99">
        <v>220</v>
      </c>
      <c r="E42" s="100">
        <f t="shared" si="0"/>
        <v>220</v>
      </c>
      <c r="F42" s="101">
        <f t="shared" si="3"/>
        <v>7101</v>
      </c>
      <c r="G42" s="97">
        <f>IF(ISNUMBER(F42),VLOOKUP(F42,ClassExpChart!$A$25:$B$44,2),"")</f>
        <v>3</v>
      </c>
    </row>
    <row r="43" spans="1:7" ht="12.75">
      <c r="A43" s="96"/>
      <c r="B43" s="116" t="s">
        <v>319</v>
      </c>
      <c r="C43" s="98" t="s">
        <v>273</v>
      </c>
      <c r="D43" s="99">
        <v>173</v>
      </c>
      <c r="E43" s="100">
        <f t="shared" si="0"/>
        <v>173</v>
      </c>
      <c r="F43" s="101">
        <f t="shared" si="3"/>
        <v>7274</v>
      </c>
      <c r="G43" s="97">
        <f>IF(ISNUMBER(F43),VLOOKUP(F43,ClassExpChart!$A$25:$B$44,2),"")</f>
        <v>3</v>
      </c>
    </row>
    <row r="44" spans="1:7" ht="12.75">
      <c r="A44" s="96"/>
      <c r="B44" s="116" t="s">
        <v>319</v>
      </c>
      <c r="C44" s="98" t="s">
        <v>320</v>
      </c>
      <c r="D44" s="99">
        <v>300</v>
      </c>
      <c r="E44" s="100">
        <f t="shared" si="0"/>
        <v>300</v>
      </c>
      <c r="F44" s="101">
        <f t="shared" si="3"/>
        <v>7574</v>
      </c>
      <c r="G44" s="97">
        <f>IF(ISNUMBER(F44),VLOOKUP(F44,ClassExpChart!$A$25:$B$44,2),"")</f>
        <v>3</v>
      </c>
    </row>
    <row r="45" spans="1:7" ht="12.75">
      <c r="A45" s="96"/>
      <c r="B45" s="116" t="s">
        <v>319</v>
      </c>
      <c r="C45" s="98" t="s">
        <v>254</v>
      </c>
      <c r="D45" s="99">
        <v>8</v>
      </c>
      <c r="E45" s="100">
        <f t="shared" si="0"/>
        <v>8</v>
      </c>
      <c r="F45" s="101">
        <f t="shared" si="3"/>
        <v>7582</v>
      </c>
      <c r="G45" s="97">
        <f>IF(ISNUMBER(F45),VLOOKUP(F45,ClassExpChart!$A$25:$B$44,2),"")</f>
        <v>3</v>
      </c>
    </row>
    <row r="46" spans="1:7" ht="12.75">
      <c r="A46" s="96"/>
      <c r="B46" s="116" t="s">
        <v>319</v>
      </c>
      <c r="C46" s="98" t="s">
        <v>321</v>
      </c>
      <c r="D46" s="99">
        <v>680</v>
      </c>
      <c r="E46" s="100">
        <f t="shared" si="0"/>
        <v>680</v>
      </c>
      <c r="F46" s="101">
        <f t="shared" si="3"/>
        <v>8262</v>
      </c>
      <c r="G46" s="97">
        <f>IF(ISNUMBER(F46),VLOOKUP(F46,ClassExpChart!$A$25:$B$44,2),"")</f>
        <v>3</v>
      </c>
    </row>
    <row r="47" spans="1:7" ht="12.75">
      <c r="A47" s="96"/>
      <c r="B47" s="116" t="s">
        <v>322</v>
      </c>
      <c r="C47" s="102" t="s">
        <v>311</v>
      </c>
      <c r="D47" s="99">
        <v>217</v>
      </c>
      <c r="E47" s="100">
        <f t="shared" si="0"/>
        <v>217</v>
      </c>
      <c r="F47" s="101">
        <f t="shared" si="3"/>
        <v>8479</v>
      </c>
      <c r="G47" s="97">
        <f>IF(ISNUMBER(F47),VLOOKUP(F47,ClassExpChart!$A$25:$B$44,2),"")</f>
        <v>3</v>
      </c>
    </row>
    <row r="48" spans="1:7" ht="12.75">
      <c r="A48" s="96"/>
      <c r="B48" s="116" t="s">
        <v>322</v>
      </c>
      <c r="C48" s="98" t="s">
        <v>323</v>
      </c>
      <c r="D48" s="99">
        <v>59</v>
      </c>
      <c r="E48" s="100">
        <f t="shared" si="0"/>
        <v>59</v>
      </c>
      <c r="F48" s="101">
        <f t="shared" si="3"/>
        <v>8538</v>
      </c>
      <c r="G48" s="97">
        <f>IF(ISNUMBER(F48),VLOOKUP(F48,ClassExpChart!$A$25:$B$44,2),"")</f>
        <v>3</v>
      </c>
    </row>
    <row r="49" spans="1:7" ht="12.75">
      <c r="A49" s="96"/>
      <c r="B49" s="116" t="s">
        <v>322</v>
      </c>
      <c r="C49" s="98" t="s">
        <v>254</v>
      </c>
      <c r="D49" s="99">
        <v>10</v>
      </c>
      <c r="E49" s="100">
        <f t="shared" si="0"/>
        <v>10</v>
      </c>
      <c r="F49" s="101">
        <f t="shared" si="3"/>
        <v>8548</v>
      </c>
      <c r="G49" s="97">
        <f>IF(ISNUMBER(F49),VLOOKUP(F49,ClassExpChart!$A$25:$B$44,2),"")</f>
        <v>3</v>
      </c>
    </row>
    <row r="50" spans="1:7" ht="12.75">
      <c r="A50" s="96"/>
      <c r="B50" s="116" t="s">
        <v>322</v>
      </c>
      <c r="C50" s="98" t="s">
        <v>273</v>
      </c>
      <c r="D50" s="99">
        <v>33</v>
      </c>
      <c r="E50" s="100">
        <f t="shared" si="0"/>
        <v>33</v>
      </c>
      <c r="F50" s="101">
        <f t="shared" si="3"/>
        <v>8581</v>
      </c>
      <c r="G50" s="97">
        <f>IF(ISNUMBER(F50),VLOOKUP(F50,ClassExpChart!$A$25:$B$44,2),"")</f>
        <v>3</v>
      </c>
    </row>
    <row r="51" spans="1:7" ht="12.75">
      <c r="A51" s="96"/>
      <c r="B51" s="116" t="s">
        <v>322</v>
      </c>
      <c r="C51" s="98" t="s">
        <v>324</v>
      </c>
      <c r="D51" s="99">
        <v>90</v>
      </c>
      <c r="E51" s="100">
        <f t="shared" si="0"/>
        <v>90</v>
      </c>
      <c r="F51" s="101">
        <f t="shared" si="3"/>
        <v>8671</v>
      </c>
      <c r="G51" s="97">
        <f>IF(ISNUMBER(F51),VLOOKUP(F51,ClassExpChart!$A$25:$B$44,2),"")</f>
        <v>3</v>
      </c>
    </row>
    <row r="52" spans="1:7" ht="13.5" thickBot="1">
      <c r="A52" s="96"/>
      <c r="B52" s="116" t="s">
        <v>325</v>
      </c>
      <c r="C52" s="98" t="s">
        <v>326</v>
      </c>
      <c r="D52" s="99">
        <v>460</v>
      </c>
      <c r="E52" s="100">
        <f t="shared" si="0"/>
        <v>460</v>
      </c>
      <c r="F52" s="101">
        <f t="shared" si="3"/>
        <v>9131</v>
      </c>
      <c r="G52" s="97">
        <f>IF(ISNUMBER(F52),VLOOKUP(F52,ClassExpChart!$A$25:$B$44,2),"")</f>
        <v>4</v>
      </c>
    </row>
    <row r="53" spans="1:7" ht="13.5" thickBot="1">
      <c r="A53" s="90" t="s">
        <v>90</v>
      </c>
      <c r="B53" s="91" t="s">
        <v>91</v>
      </c>
      <c r="C53" s="91" t="s">
        <v>92</v>
      </c>
      <c r="D53" s="93" t="s">
        <v>93</v>
      </c>
      <c r="E53" s="93" t="s">
        <v>94</v>
      </c>
      <c r="F53" s="94" t="s">
        <v>95</v>
      </c>
      <c r="G53" s="91" t="s">
        <v>96</v>
      </c>
    </row>
    <row r="54" spans="1:7" ht="13.5" thickTop="1">
      <c r="A54" s="96"/>
      <c r="B54" s="118" t="s">
        <v>330</v>
      </c>
      <c r="C54" s="98" t="s">
        <v>331</v>
      </c>
      <c r="D54" s="100">
        <v>385</v>
      </c>
      <c r="E54" s="100">
        <f t="shared" si="0"/>
        <v>385</v>
      </c>
      <c r="F54" s="101">
        <f>IF(ISNUMBER(E54),E54+F52,"")</f>
        <v>9516</v>
      </c>
      <c r="G54" s="97">
        <f>IF(ISNUMBER(F54),VLOOKUP(F54,ClassExpChart!$A$25:$B$44,2),"")</f>
        <v>4</v>
      </c>
    </row>
    <row r="55" spans="1:7" ht="12.75">
      <c r="A55" s="96"/>
      <c r="B55" s="116" t="s">
        <v>330</v>
      </c>
      <c r="C55" s="98" t="s">
        <v>332</v>
      </c>
      <c r="D55" s="100">
        <v>192</v>
      </c>
      <c r="E55" s="100">
        <f t="shared" si="0"/>
        <v>192</v>
      </c>
      <c r="F55" s="101">
        <f>IF(ISNUMBER(E55),E55+F54,"")</f>
        <v>9708</v>
      </c>
      <c r="G55" s="97">
        <f>IF(ISNUMBER(F55),VLOOKUP(F55,ClassExpChart!$A$25:$B$44,2),"")</f>
        <v>4</v>
      </c>
    </row>
    <row r="56" spans="1:7" ht="12.75">
      <c r="A56" s="96"/>
      <c r="B56" s="116" t="s">
        <v>330</v>
      </c>
      <c r="C56" s="98" t="s">
        <v>333</v>
      </c>
      <c r="D56" s="100">
        <v>844</v>
      </c>
      <c r="E56" s="100">
        <f t="shared" si="0"/>
        <v>844</v>
      </c>
      <c r="F56" s="101">
        <f aca="true" t="shared" si="4" ref="F56:F101">IF(ISNUMBER(E56),E56+F55,"")</f>
        <v>10552</v>
      </c>
      <c r="G56" s="97">
        <f>IF(ISNUMBER(F56),VLOOKUP(F56,ClassExpChart!$A$25:$B$44,2),"")</f>
        <v>4</v>
      </c>
    </row>
    <row r="57" spans="1:7" ht="12.75">
      <c r="A57" s="96"/>
      <c r="B57" s="116" t="s">
        <v>334</v>
      </c>
      <c r="C57" s="98" t="s">
        <v>339</v>
      </c>
      <c r="D57" s="100">
        <v>600</v>
      </c>
      <c r="E57" s="100">
        <f t="shared" si="0"/>
        <v>600</v>
      </c>
      <c r="F57" s="101">
        <f t="shared" si="4"/>
        <v>11152</v>
      </c>
      <c r="G57" s="97">
        <f>IF(ISNUMBER(F57),VLOOKUP(F57,ClassExpChart!$A$25:$B$44,2),"")</f>
        <v>4</v>
      </c>
    </row>
    <row r="58" spans="1:7" ht="12.75">
      <c r="A58" s="96"/>
      <c r="B58" s="116" t="s">
        <v>334</v>
      </c>
      <c r="C58" s="98" t="s">
        <v>222</v>
      </c>
      <c r="D58" s="100">
        <v>100</v>
      </c>
      <c r="E58" s="100">
        <f t="shared" si="0"/>
        <v>100</v>
      </c>
      <c r="F58" s="101">
        <f t="shared" si="4"/>
        <v>11252</v>
      </c>
      <c r="G58" s="97">
        <f>IF(ISNUMBER(F58),VLOOKUP(F58,ClassExpChart!$A$25:$B$44,2),"")</f>
        <v>4</v>
      </c>
    </row>
    <row r="59" spans="1:7" ht="12.75">
      <c r="A59" s="96"/>
      <c r="B59" s="116" t="s">
        <v>335</v>
      </c>
      <c r="C59" s="98" t="s">
        <v>336</v>
      </c>
      <c r="D59" s="100">
        <v>66</v>
      </c>
      <c r="E59" s="100">
        <f t="shared" si="0"/>
        <v>66</v>
      </c>
      <c r="F59" s="101">
        <f t="shared" si="4"/>
        <v>11318</v>
      </c>
      <c r="G59" s="97">
        <f>IF(ISNUMBER(F59),VLOOKUP(F59,ClassExpChart!$A$25:$B$44,2),"")</f>
        <v>4</v>
      </c>
    </row>
    <row r="60" spans="1:7" ht="12.75">
      <c r="A60" s="96"/>
      <c r="B60" s="116" t="s">
        <v>335</v>
      </c>
      <c r="C60" s="98" t="s">
        <v>337</v>
      </c>
      <c r="D60" s="100">
        <v>5</v>
      </c>
      <c r="E60" s="100">
        <f t="shared" si="0"/>
        <v>5</v>
      </c>
      <c r="F60" s="101">
        <f t="shared" si="4"/>
        <v>11323</v>
      </c>
      <c r="G60" s="97">
        <f>IF(ISNUMBER(F60),VLOOKUP(F60,ClassExpChart!$A$25:$B$44,2),"")</f>
        <v>4</v>
      </c>
    </row>
    <row r="61" spans="1:7" ht="12.75">
      <c r="A61" s="96"/>
      <c r="B61" s="116" t="s">
        <v>335</v>
      </c>
      <c r="C61" s="98" t="s">
        <v>338</v>
      </c>
      <c r="D61" s="100">
        <v>600</v>
      </c>
      <c r="E61" s="100">
        <f t="shared" si="0"/>
        <v>600</v>
      </c>
      <c r="F61" s="101">
        <f t="shared" si="4"/>
        <v>11923</v>
      </c>
      <c r="G61" s="97">
        <f>IF(ISNUMBER(F61),VLOOKUP(F61,ClassExpChart!$A$25:$B$44,2),"")</f>
        <v>4</v>
      </c>
    </row>
    <row r="62" spans="1:7" ht="12.75">
      <c r="A62" s="96"/>
      <c r="B62" s="116" t="s">
        <v>335</v>
      </c>
      <c r="C62" s="98" t="s">
        <v>263</v>
      </c>
      <c r="D62" s="100">
        <v>120</v>
      </c>
      <c r="E62" s="100">
        <f t="shared" si="0"/>
        <v>120</v>
      </c>
      <c r="F62" s="101">
        <f t="shared" si="4"/>
        <v>12043</v>
      </c>
      <c r="G62" s="97">
        <f>IF(ISNUMBER(F62),VLOOKUP(F62,ClassExpChart!$A$25:$B$44,2),"")</f>
        <v>4</v>
      </c>
    </row>
    <row r="63" spans="1:7" ht="12.75">
      <c r="A63" s="96"/>
      <c r="B63" s="116" t="s">
        <v>335</v>
      </c>
      <c r="C63" s="98" t="s">
        <v>340</v>
      </c>
      <c r="D63" s="100">
        <v>700</v>
      </c>
      <c r="E63" s="100">
        <f t="shared" si="0"/>
        <v>700</v>
      </c>
      <c r="F63" s="101">
        <f t="shared" si="4"/>
        <v>12743</v>
      </c>
      <c r="G63" s="97">
        <f>IF(ISNUMBER(F63),VLOOKUP(F63,ClassExpChart!$A$25:$B$44,2),"")</f>
        <v>4</v>
      </c>
    </row>
    <row r="64" spans="1:7" ht="12.75">
      <c r="A64" s="96"/>
      <c r="B64" s="116" t="s">
        <v>335</v>
      </c>
      <c r="C64" s="98" t="s">
        <v>341</v>
      </c>
      <c r="D64" s="100">
        <v>350</v>
      </c>
      <c r="E64" s="100">
        <f t="shared" si="0"/>
        <v>350</v>
      </c>
      <c r="F64" s="101">
        <f t="shared" si="4"/>
        <v>13093</v>
      </c>
      <c r="G64" s="97">
        <f>IF(ISNUMBER(F64),VLOOKUP(F64,ClassExpChart!$A$25:$B$44,2),"")</f>
        <v>4</v>
      </c>
    </row>
    <row r="65" spans="1:7" ht="12.75">
      <c r="A65" s="96"/>
      <c r="B65" s="116" t="s">
        <v>335</v>
      </c>
      <c r="C65" s="98" t="s">
        <v>342</v>
      </c>
      <c r="D65" s="100">
        <v>375</v>
      </c>
      <c r="E65" s="100">
        <f t="shared" si="0"/>
        <v>375</v>
      </c>
      <c r="F65" s="101">
        <f t="shared" si="4"/>
        <v>13468</v>
      </c>
      <c r="G65" s="97">
        <f>IF(ISNUMBER(F65),VLOOKUP(F65,ClassExpChart!$A$25:$B$44,2),"")</f>
        <v>4</v>
      </c>
    </row>
    <row r="66" spans="1:7" ht="12.75">
      <c r="A66" s="96"/>
      <c r="B66" s="116" t="s">
        <v>343</v>
      </c>
      <c r="C66" s="98" t="s">
        <v>344</v>
      </c>
      <c r="D66" s="100">
        <v>337</v>
      </c>
      <c r="E66" s="100">
        <f t="shared" si="0"/>
        <v>337</v>
      </c>
      <c r="F66" s="101">
        <f t="shared" si="4"/>
        <v>13805</v>
      </c>
      <c r="G66" s="97">
        <f>IF(ISNUMBER(F66),VLOOKUP(F66,ClassExpChart!$A$25:$B$44,2),"")</f>
        <v>4</v>
      </c>
    </row>
    <row r="67" spans="1:7" ht="12.75">
      <c r="A67" s="96"/>
      <c r="B67" s="116" t="s">
        <v>343</v>
      </c>
      <c r="C67" s="98" t="s">
        <v>345</v>
      </c>
      <c r="D67" s="100">
        <v>571</v>
      </c>
      <c r="E67" s="100">
        <f aca="true" t="shared" si="5" ref="E67:E101">IF(ISBLANK(D67),"",D67)</f>
        <v>571</v>
      </c>
      <c r="F67" s="101">
        <f t="shared" si="4"/>
        <v>14376</v>
      </c>
      <c r="G67" s="97">
        <f>IF(ISNUMBER(F67),VLOOKUP(F67,ClassExpChart!$A$25:$B$44,2),"")</f>
        <v>4</v>
      </c>
    </row>
    <row r="68" spans="1:7" ht="12.75">
      <c r="A68" s="96"/>
      <c r="B68" s="116" t="s">
        <v>347</v>
      </c>
      <c r="C68" s="98" t="s">
        <v>348</v>
      </c>
      <c r="D68" s="100">
        <v>1200</v>
      </c>
      <c r="E68" s="100">
        <f t="shared" si="5"/>
        <v>1200</v>
      </c>
      <c r="F68" s="101">
        <f t="shared" si="4"/>
        <v>15576</v>
      </c>
      <c r="G68" s="97">
        <f>IF(ISNUMBER(F68),VLOOKUP(F68,ClassExpChart!$A$25:$B$44,2),"")</f>
        <v>4</v>
      </c>
    </row>
    <row r="69" spans="1:7" ht="12.75">
      <c r="A69" s="96"/>
      <c r="B69" s="116" t="s">
        <v>347</v>
      </c>
      <c r="C69" s="98" t="s">
        <v>349</v>
      </c>
      <c r="D69" s="100">
        <v>340</v>
      </c>
      <c r="E69" s="100">
        <f t="shared" si="5"/>
        <v>340</v>
      </c>
      <c r="F69" s="101">
        <f t="shared" si="4"/>
        <v>15916</v>
      </c>
      <c r="G69" s="97">
        <f>IF(ISNUMBER(F69),VLOOKUP(F69,ClassExpChart!$A$25:$B$44,2),"")</f>
        <v>4</v>
      </c>
    </row>
    <row r="70" spans="1:7" ht="12.75">
      <c r="A70" s="96"/>
      <c r="B70" s="116" t="s">
        <v>347</v>
      </c>
      <c r="C70" s="98" t="s">
        <v>350</v>
      </c>
      <c r="D70" s="100">
        <v>2000</v>
      </c>
      <c r="E70" s="100">
        <f t="shared" si="5"/>
        <v>2000</v>
      </c>
      <c r="F70" s="101">
        <f t="shared" si="4"/>
        <v>17916</v>
      </c>
      <c r="G70" s="97">
        <f>IF(ISNUMBER(F70),VLOOKUP(F70,ClassExpChart!$A$25:$B$44,2),"")</f>
        <v>5</v>
      </c>
    </row>
    <row r="71" spans="1:7" ht="12.75">
      <c r="A71" s="96"/>
      <c r="B71" s="116" t="s">
        <v>347</v>
      </c>
      <c r="C71" s="98" t="s">
        <v>222</v>
      </c>
      <c r="D71" s="100">
        <v>50</v>
      </c>
      <c r="E71" s="100">
        <f t="shared" si="5"/>
        <v>50</v>
      </c>
      <c r="F71" s="101">
        <f t="shared" si="4"/>
        <v>17966</v>
      </c>
      <c r="G71" s="97">
        <f>IF(ISNUMBER(F71),VLOOKUP(F71,ClassExpChart!$A$25:$B$44,2),"")</f>
        <v>5</v>
      </c>
    </row>
    <row r="72" spans="1:7" ht="12.75">
      <c r="A72" s="96"/>
      <c r="B72" s="116" t="s">
        <v>358</v>
      </c>
      <c r="C72" s="98" t="s">
        <v>359</v>
      </c>
      <c r="D72" s="100">
        <v>275</v>
      </c>
      <c r="E72" s="100">
        <f t="shared" si="5"/>
        <v>275</v>
      </c>
      <c r="F72" s="101">
        <f t="shared" si="4"/>
        <v>18241</v>
      </c>
      <c r="G72" s="97">
        <f>IF(ISNUMBER(F72),VLOOKUP(F72,ClassExpChart!$A$25:$B$44,2),"")</f>
        <v>5</v>
      </c>
    </row>
    <row r="73" spans="1:7" ht="12.75">
      <c r="A73" s="96"/>
      <c r="B73" s="116" t="s">
        <v>358</v>
      </c>
      <c r="C73" s="98" t="s">
        <v>360</v>
      </c>
      <c r="D73" s="100">
        <v>360</v>
      </c>
      <c r="E73" s="100">
        <f t="shared" si="5"/>
        <v>360</v>
      </c>
      <c r="F73" s="101">
        <f t="shared" si="4"/>
        <v>18601</v>
      </c>
      <c r="G73" s="97">
        <f>IF(ISNUMBER(F73),VLOOKUP(F73,ClassExpChart!$A$25:$B$44,2),"")</f>
        <v>5</v>
      </c>
    </row>
    <row r="74" spans="1:7" ht="12.75">
      <c r="A74" s="96"/>
      <c r="B74" s="116" t="s">
        <v>358</v>
      </c>
      <c r="C74" s="98" t="s">
        <v>361</v>
      </c>
      <c r="D74" s="100">
        <v>90</v>
      </c>
      <c r="E74" s="100">
        <f t="shared" si="5"/>
        <v>90</v>
      </c>
      <c r="F74" s="101">
        <f t="shared" si="4"/>
        <v>18691</v>
      </c>
      <c r="G74" s="97">
        <f>IF(ISNUMBER(F74),VLOOKUP(F74,ClassExpChart!$A$25:$B$44,2),"")</f>
        <v>5</v>
      </c>
    </row>
    <row r="75" spans="1:7" ht="12.75">
      <c r="A75" s="96"/>
      <c r="B75" s="116" t="s">
        <v>358</v>
      </c>
      <c r="C75" s="98" t="s">
        <v>362</v>
      </c>
      <c r="D75" s="100">
        <v>333</v>
      </c>
      <c r="E75" s="100">
        <f t="shared" si="5"/>
        <v>333</v>
      </c>
      <c r="F75" s="101">
        <f t="shared" si="4"/>
        <v>19024</v>
      </c>
      <c r="G75" s="97">
        <f>IF(ISNUMBER(F75),VLOOKUP(F75,ClassExpChart!$A$25:$B$44,2),"")</f>
        <v>5</v>
      </c>
    </row>
    <row r="76" spans="1:7" ht="12.75">
      <c r="A76" s="96"/>
      <c r="B76" s="116" t="s">
        <v>358</v>
      </c>
      <c r="C76" s="98" t="s">
        <v>254</v>
      </c>
      <c r="D76" s="100">
        <v>10</v>
      </c>
      <c r="E76" s="100">
        <f t="shared" si="5"/>
        <v>10</v>
      </c>
      <c r="F76" s="101">
        <f t="shared" si="4"/>
        <v>19034</v>
      </c>
      <c r="G76" s="97">
        <f>IF(ISNUMBER(F76),VLOOKUP(F76,ClassExpChart!$A$25:$B$44,2),"")</f>
        <v>5</v>
      </c>
    </row>
    <row r="77" spans="1:7" ht="12.75">
      <c r="A77" s="96"/>
      <c r="B77" s="116" t="s">
        <v>358</v>
      </c>
      <c r="C77" s="98" t="s">
        <v>363</v>
      </c>
      <c r="D77" s="100">
        <v>300</v>
      </c>
      <c r="E77" s="100">
        <f t="shared" si="5"/>
        <v>300</v>
      </c>
      <c r="F77" s="101">
        <f t="shared" si="4"/>
        <v>19334</v>
      </c>
      <c r="G77" s="97">
        <f>IF(ISNUMBER(F77),VLOOKUP(F77,ClassExpChart!$A$25:$B$44,2),"")</f>
        <v>5</v>
      </c>
    </row>
    <row r="78" spans="1:7" ht="12.75">
      <c r="A78" s="96"/>
      <c r="B78" s="116" t="s">
        <v>371</v>
      </c>
      <c r="C78" s="98" t="s">
        <v>372</v>
      </c>
      <c r="D78" s="100">
        <v>320</v>
      </c>
      <c r="E78" s="100">
        <f t="shared" si="5"/>
        <v>320</v>
      </c>
      <c r="F78" s="101">
        <f t="shared" si="4"/>
        <v>19654</v>
      </c>
      <c r="G78" s="97">
        <f>IF(ISNUMBER(F78),VLOOKUP(F78,ClassExpChart!$A$25:$B$44,2),"")</f>
        <v>5</v>
      </c>
    </row>
    <row r="79" spans="1:7" ht="12.75">
      <c r="A79" s="96"/>
      <c r="B79" s="116" t="s">
        <v>371</v>
      </c>
      <c r="C79" s="98" t="s">
        <v>373</v>
      </c>
      <c r="D79" s="100">
        <v>2529</v>
      </c>
      <c r="E79" s="100">
        <f t="shared" si="5"/>
        <v>2529</v>
      </c>
      <c r="F79" s="101">
        <f t="shared" si="4"/>
        <v>22183</v>
      </c>
      <c r="G79" s="97">
        <f>IF(ISNUMBER(F79),VLOOKUP(F79,ClassExpChart!$A$25:$B$44,2),"")</f>
        <v>5</v>
      </c>
    </row>
    <row r="80" spans="1:7" ht="12.75">
      <c r="A80" s="96"/>
      <c r="B80" s="116" t="s">
        <v>371</v>
      </c>
      <c r="C80" s="98" t="s">
        <v>374</v>
      </c>
      <c r="D80" s="100">
        <v>430</v>
      </c>
      <c r="E80" s="100">
        <f t="shared" si="5"/>
        <v>430</v>
      </c>
      <c r="F80" s="101">
        <f t="shared" si="4"/>
        <v>22613</v>
      </c>
      <c r="G80" s="97">
        <f>IF(ISNUMBER(F80),VLOOKUP(F80,ClassExpChart!$A$25:$B$44,2),"")</f>
        <v>5</v>
      </c>
    </row>
    <row r="81" spans="1:7" ht="12.75">
      <c r="A81" s="96"/>
      <c r="B81" s="116" t="s">
        <v>371</v>
      </c>
      <c r="C81" s="98" t="s">
        <v>375</v>
      </c>
      <c r="D81" s="100">
        <v>430</v>
      </c>
      <c r="E81" s="100">
        <f t="shared" si="5"/>
        <v>430</v>
      </c>
      <c r="F81" s="101">
        <f t="shared" si="4"/>
        <v>23043</v>
      </c>
      <c r="G81" s="97">
        <f>IF(ISNUMBER(F81),VLOOKUP(F81,ClassExpChart!$A$25:$B$44,2),"")</f>
        <v>5</v>
      </c>
    </row>
    <row r="82" spans="1:7" ht="12.75">
      <c r="A82" s="96"/>
      <c r="B82" s="116" t="s">
        <v>376</v>
      </c>
      <c r="C82" s="98" t="s">
        <v>377</v>
      </c>
      <c r="D82" s="100">
        <v>3100</v>
      </c>
      <c r="E82" s="100">
        <f t="shared" si="5"/>
        <v>3100</v>
      </c>
      <c r="F82" s="101">
        <f t="shared" si="4"/>
        <v>26143</v>
      </c>
      <c r="G82" s="97">
        <f>IF(ISNUMBER(F82),VLOOKUP(F82,ClassExpChart!$A$25:$B$44,2),"")</f>
        <v>5</v>
      </c>
    </row>
    <row r="83" spans="1:7" ht="12.75">
      <c r="A83" s="96"/>
      <c r="B83" s="116" t="s">
        <v>376</v>
      </c>
      <c r="C83" s="98" t="s">
        <v>378</v>
      </c>
      <c r="D83" s="100">
        <v>135</v>
      </c>
      <c r="E83" s="100">
        <f t="shared" si="5"/>
        <v>135</v>
      </c>
      <c r="F83" s="101">
        <f t="shared" si="4"/>
        <v>26278</v>
      </c>
      <c r="G83" s="97">
        <f>IF(ISNUMBER(F83),VLOOKUP(F83,ClassExpChart!$A$25:$B$44,2),"")</f>
        <v>5</v>
      </c>
    </row>
    <row r="84" spans="1:7" ht="12.75">
      <c r="A84" s="96"/>
      <c r="B84" s="116" t="s">
        <v>379</v>
      </c>
      <c r="C84" s="98" t="s">
        <v>380</v>
      </c>
      <c r="D84" s="100">
        <v>1230</v>
      </c>
      <c r="E84" s="100">
        <f t="shared" si="5"/>
        <v>1230</v>
      </c>
      <c r="F84" s="101">
        <f t="shared" si="4"/>
        <v>27508</v>
      </c>
      <c r="G84" s="97">
        <f>IF(ISNUMBER(F84),VLOOKUP(F84,ClassExpChart!$A$25:$B$44,2),"")</f>
        <v>5</v>
      </c>
    </row>
    <row r="85" spans="1:7" ht="12.75">
      <c r="A85" s="96"/>
      <c r="B85" s="116" t="s">
        <v>379</v>
      </c>
      <c r="C85" s="98" t="s">
        <v>381</v>
      </c>
      <c r="D85" s="100">
        <v>2000</v>
      </c>
      <c r="E85" s="100">
        <f t="shared" si="5"/>
        <v>2000</v>
      </c>
      <c r="F85" s="101">
        <f t="shared" si="4"/>
        <v>29508</v>
      </c>
      <c r="G85" s="97">
        <f>IF(ISNUMBER(F85),VLOOKUP(F85,ClassExpChart!$A$25:$B$44,2),"")</f>
        <v>5</v>
      </c>
    </row>
    <row r="86" spans="1:7" ht="12.75">
      <c r="A86" s="96"/>
      <c r="B86" s="116" t="s">
        <v>379</v>
      </c>
      <c r="C86" s="236" t="s">
        <v>382</v>
      </c>
      <c r="D86" s="100">
        <v>5010</v>
      </c>
      <c r="E86" s="100">
        <f t="shared" si="5"/>
        <v>5010</v>
      </c>
      <c r="F86" s="101">
        <f t="shared" si="4"/>
        <v>34518</v>
      </c>
      <c r="G86" s="97">
        <f>IF(ISNUMBER(F86),VLOOKUP(F86,ClassExpChart!$A$25:$B$44,2),"")</f>
        <v>6</v>
      </c>
    </row>
    <row r="87" spans="1:7" ht="12.75">
      <c r="A87" s="96"/>
      <c r="B87" s="116" t="s">
        <v>379</v>
      </c>
      <c r="C87" s="98" t="s">
        <v>383</v>
      </c>
      <c r="D87" s="100">
        <v>3000</v>
      </c>
      <c r="E87" s="100">
        <f t="shared" si="5"/>
        <v>3000</v>
      </c>
      <c r="F87" s="101">
        <f t="shared" si="4"/>
        <v>37518</v>
      </c>
      <c r="G87" s="97">
        <f>IF(ISNUMBER(F87),VLOOKUP(F87,ClassExpChart!$A$25:$B$44,2),"")</f>
        <v>6</v>
      </c>
    </row>
    <row r="88" spans="1:7" ht="12.75">
      <c r="A88" s="96"/>
      <c r="B88" s="116" t="s">
        <v>379</v>
      </c>
      <c r="C88" s="98" t="s">
        <v>390</v>
      </c>
      <c r="D88" s="100">
        <v>500</v>
      </c>
      <c r="E88" s="100">
        <f t="shared" si="5"/>
        <v>500</v>
      </c>
      <c r="F88" s="101">
        <f t="shared" si="4"/>
        <v>38018</v>
      </c>
      <c r="G88" s="97">
        <f>IF(ISNUMBER(F88),VLOOKUP(F88,ClassExpChart!$A$25:$B$44,2),"")</f>
        <v>6</v>
      </c>
    </row>
    <row r="89" spans="1:7" ht="12.75">
      <c r="A89" s="96"/>
      <c r="B89" s="116" t="s">
        <v>379</v>
      </c>
      <c r="C89" s="98" t="s">
        <v>391</v>
      </c>
      <c r="D89" s="100">
        <v>840</v>
      </c>
      <c r="E89" s="100">
        <f t="shared" si="5"/>
        <v>840</v>
      </c>
      <c r="F89" s="101">
        <f t="shared" si="4"/>
        <v>38858</v>
      </c>
      <c r="G89" s="97">
        <f>IF(ISNUMBER(F89),VLOOKUP(F89,ClassExpChart!$A$25:$B$44,2),"")</f>
        <v>6</v>
      </c>
    </row>
    <row r="90" spans="1:7" ht="12.75">
      <c r="A90" s="96"/>
      <c r="B90" s="116" t="s">
        <v>393</v>
      </c>
      <c r="C90" s="98" t="s">
        <v>394</v>
      </c>
      <c r="D90" s="100">
        <v>250</v>
      </c>
      <c r="E90" s="100">
        <f t="shared" si="5"/>
        <v>250</v>
      </c>
      <c r="F90" s="101">
        <f t="shared" si="4"/>
        <v>39108</v>
      </c>
      <c r="G90" s="97">
        <f>IF(ISNUMBER(F90),VLOOKUP(F90,ClassExpChart!$A$25:$B$44,2),"")</f>
        <v>6</v>
      </c>
    </row>
    <row r="91" spans="1:7" ht="12.75">
      <c r="A91" s="96"/>
      <c r="B91" s="116" t="s">
        <v>393</v>
      </c>
      <c r="C91" s="98" t="s">
        <v>222</v>
      </c>
      <c r="D91" s="100">
        <v>100</v>
      </c>
      <c r="E91" s="100">
        <f t="shared" si="5"/>
        <v>100</v>
      </c>
      <c r="F91" s="101">
        <f t="shared" si="4"/>
        <v>39208</v>
      </c>
      <c r="G91" s="97">
        <f>IF(ISNUMBER(F91),VLOOKUP(F91,ClassExpChart!$A$25:$B$44,2),"")</f>
        <v>6</v>
      </c>
    </row>
    <row r="92" spans="1:7" ht="12.75">
      <c r="A92" s="96"/>
      <c r="B92" s="116" t="s">
        <v>395</v>
      </c>
      <c r="C92" s="98" t="s">
        <v>396</v>
      </c>
      <c r="D92" s="100">
        <v>2000</v>
      </c>
      <c r="E92" s="100">
        <f t="shared" si="5"/>
        <v>2000</v>
      </c>
      <c r="F92" s="101">
        <f t="shared" si="4"/>
        <v>41208</v>
      </c>
      <c r="G92" s="97">
        <f>IF(ISNUMBER(F92),VLOOKUP(F92,ClassExpChart!$A$25:$B$44,2),"")</f>
        <v>6</v>
      </c>
    </row>
    <row r="93" spans="1:7" ht="12.75">
      <c r="A93" s="96"/>
      <c r="B93" s="116" t="s">
        <v>395</v>
      </c>
      <c r="C93" s="98" t="s">
        <v>399</v>
      </c>
      <c r="D93" s="100">
        <v>4250</v>
      </c>
      <c r="E93" s="100">
        <f t="shared" si="5"/>
        <v>4250</v>
      </c>
      <c r="F93" s="101">
        <f t="shared" si="4"/>
        <v>45458</v>
      </c>
      <c r="G93" s="97">
        <f>IF(ISNUMBER(F93),VLOOKUP(F93,ClassExpChart!$A$25:$B$44,2),"")</f>
        <v>6</v>
      </c>
    </row>
    <row r="94" spans="1:7" ht="12.75">
      <c r="A94" s="96"/>
      <c r="B94" s="116" t="s">
        <v>395</v>
      </c>
      <c r="C94" s="98" t="s">
        <v>400</v>
      </c>
      <c r="D94" s="100">
        <v>70</v>
      </c>
      <c r="E94" s="100">
        <f t="shared" si="5"/>
        <v>70</v>
      </c>
      <c r="F94" s="101">
        <f t="shared" si="4"/>
        <v>45528</v>
      </c>
      <c r="G94" s="97">
        <f>IF(ISNUMBER(F94),VLOOKUP(F94,ClassExpChart!$A$25:$B$44,2),"")</f>
        <v>6</v>
      </c>
    </row>
    <row r="95" spans="1:7" ht="12.75">
      <c r="A95" s="96"/>
      <c r="B95" s="116" t="s">
        <v>395</v>
      </c>
      <c r="C95" s="98" t="s">
        <v>401</v>
      </c>
      <c r="D95" s="100">
        <v>500</v>
      </c>
      <c r="E95" s="100">
        <f t="shared" si="5"/>
        <v>500</v>
      </c>
      <c r="F95" s="101">
        <f t="shared" si="4"/>
        <v>46028</v>
      </c>
      <c r="G95" s="97">
        <f>IF(ISNUMBER(F95),VLOOKUP(F95,ClassExpChart!$A$25:$B$44,2),"")</f>
        <v>6</v>
      </c>
    </row>
    <row r="96" spans="1:7" ht="12.75">
      <c r="A96" s="96"/>
      <c r="B96" s="116" t="s">
        <v>395</v>
      </c>
      <c r="C96" s="98" t="s">
        <v>402</v>
      </c>
      <c r="D96" s="100">
        <v>325</v>
      </c>
      <c r="E96" s="100">
        <f t="shared" si="5"/>
        <v>325</v>
      </c>
      <c r="F96" s="101">
        <f t="shared" si="4"/>
        <v>46353</v>
      </c>
      <c r="G96" s="97">
        <f>IF(ISNUMBER(F96),VLOOKUP(F96,ClassExpChart!$A$25:$B$44,2),"")</f>
        <v>6</v>
      </c>
    </row>
    <row r="97" spans="1:7" ht="12.75">
      <c r="A97" s="96"/>
      <c r="B97" s="116" t="s">
        <v>395</v>
      </c>
      <c r="C97" s="98" t="s">
        <v>272</v>
      </c>
      <c r="D97" s="100">
        <v>70</v>
      </c>
      <c r="E97" s="100">
        <f t="shared" si="5"/>
        <v>70</v>
      </c>
      <c r="F97" s="101">
        <f t="shared" si="4"/>
        <v>46423</v>
      </c>
      <c r="G97" s="97">
        <f>IF(ISNUMBER(F97),VLOOKUP(F97,ClassExpChart!$A$25:$B$44,2),"")</f>
        <v>6</v>
      </c>
    </row>
    <row r="98" spans="1:7" ht="12.75">
      <c r="A98" s="96"/>
      <c r="B98" s="116" t="s">
        <v>406</v>
      </c>
      <c r="C98" s="98" t="s">
        <v>407</v>
      </c>
      <c r="D98" s="100">
        <v>500</v>
      </c>
      <c r="E98" s="100">
        <f t="shared" si="5"/>
        <v>500</v>
      </c>
      <c r="F98" s="101">
        <f t="shared" si="4"/>
        <v>46923</v>
      </c>
      <c r="G98" s="97">
        <f>IF(ISNUMBER(F98),VLOOKUP(F98,ClassExpChart!$A$25:$B$44,2),"")</f>
        <v>6</v>
      </c>
    </row>
    <row r="99" spans="1:10" ht="12.75">
      <c r="A99" s="96"/>
      <c r="B99" s="116" t="s">
        <v>406</v>
      </c>
      <c r="C99" s="98" t="s">
        <v>408</v>
      </c>
      <c r="D99" s="100">
        <v>1667</v>
      </c>
      <c r="E99" s="100">
        <f t="shared" si="5"/>
        <v>1667</v>
      </c>
      <c r="F99" s="101">
        <f t="shared" si="4"/>
        <v>48590</v>
      </c>
      <c r="G99" s="97">
        <f>IF(ISNUMBER(F99),VLOOKUP(F99,ClassExpChart!$A$25:$B$44,2),"")</f>
        <v>6</v>
      </c>
      <c r="H99" s="244"/>
      <c r="I99" s="244"/>
      <c r="J99" s="244"/>
    </row>
    <row r="100" spans="1:15" ht="12.75">
      <c r="A100" s="96"/>
      <c r="B100" s="116" t="s">
        <v>406</v>
      </c>
      <c r="C100" s="98" t="s">
        <v>409</v>
      </c>
      <c r="D100" s="105">
        <v>80</v>
      </c>
      <c r="E100" s="100">
        <f t="shared" si="5"/>
        <v>80</v>
      </c>
      <c r="F100" s="101">
        <f t="shared" si="4"/>
        <v>48670</v>
      </c>
      <c r="G100" s="97">
        <f>IF(ISNUMBER(F100),VLOOKUP(F100,ClassExpChart!$A$25:$B$44,2),"")</f>
        <v>6</v>
      </c>
      <c r="H100" s="244"/>
      <c r="I100" s="244"/>
      <c r="J100" s="244"/>
      <c r="K100" s="245"/>
      <c r="L100" s="245"/>
      <c r="M100" s="245"/>
      <c r="N100" s="245"/>
      <c r="O100" s="245"/>
    </row>
    <row r="101" spans="1:10" ht="13.5" thickBot="1">
      <c r="A101" s="96"/>
      <c r="B101" s="248" t="s">
        <v>411</v>
      </c>
      <c r="C101" s="98" t="s">
        <v>412</v>
      </c>
      <c r="D101" s="105">
        <v>866</v>
      </c>
      <c r="E101" s="100">
        <f t="shared" si="5"/>
        <v>866</v>
      </c>
      <c r="F101" s="101">
        <f t="shared" si="4"/>
        <v>49536</v>
      </c>
      <c r="G101" s="97">
        <f>IF(ISNUMBER(F101),VLOOKUP(F101,ClassExpChart!$A$25:$B$44,2),"")</f>
        <v>6</v>
      </c>
      <c r="H101" s="244"/>
      <c r="I101" s="244"/>
      <c r="J101" s="244"/>
    </row>
    <row r="102" spans="1:10" ht="13.5" thickBot="1">
      <c r="A102" s="90" t="s">
        <v>90</v>
      </c>
      <c r="B102" s="91" t="s">
        <v>91</v>
      </c>
      <c r="C102" s="91" t="s">
        <v>92</v>
      </c>
      <c r="D102" s="93" t="s">
        <v>93</v>
      </c>
      <c r="E102" s="93" t="s">
        <v>94</v>
      </c>
      <c r="F102" s="94" t="s">
        <v>95</v>
      </c>
      <c r="G102" s="91" t="s">
        <v>96</v>
      </c>
      <c r="H102" s="246"/>
      <c r="I102" s="250"/>
      <c r="J102" s="244"/>
    </row>
    <row r="103" spans="1:8" ht="13.5" thickTop="1">
      <c r="A103" s="106"/>
      <c r="B103" s="118" t="s">
        <v>411</v>
      </c>
      <c r="C103" s="108" t="s">
        <v>413</v>
      </c>
      <c r="D103" s="109">
        <v>60</v>
      </c>
      <c r="E103" s="100">
        <f aca="true" t="shared" si="6" ref="E103:E150">IF(ISBLANK(D103),"",D103)</f>
        <v>60</v>
      </c>
      <c r="F103" s="101">
        <f>IF(ISNUMBER(E103),E103+F101,"")</f>
        <v>49596</v>
      </c>
      <c r="G103" s="97">
        <f>IF(ISNUMBER(F103),VLOOKUP(F103,ClassExpChart!$A$25:$B$44,2),"")</f>
        <v>6</v>
      </c>
      <c r="H103" s="245"/>
    </row>
    <row r="104" spans="1:8" ht="12.75">
      <c r="A104" s="96"/>
      <c r="B104" s="118" t="s">
        <v>411</v>
      </c>
      <c r="C104" s="98" t="s">
        <v>415</v>
      </c>
      <c r="D104" s="109">
        <v>500</v>
      </c>
      <c r="E104" s="100">
        <f t="shared" si="6"/>
        <v>500</v>
      </c>
      <c r="F104" s="101">
        <f>IF(ISNUMBER(E104),E104+F103,"")</f>
        <v>50096</v>
      </c>
      <c r="G104" s="97">
        <f>IF(ISNUMBER(F104),VLOOKUP(F104,ClassExpChart!$A$25:$B$44,2),"")</f>
        <v>6</v>
      </c>
      <c r="H104" s="245"/>
    </row>
    <row r="105" spans="1:8" ht="12.75">
      <c r="A105" s="96"/>
      <c r="B105" s="118" t="s">
        <v>416</v>
      </c>
      <c r="C105" s="98" t="s">
        <v>417</v>
      </c>
      <c r="D105" s="109">
        <v>101</v>
      </c>
      <c r="E105" s="100">
        <f t="shared" si="6"/>
        <v>101</v>
      </c>
      <c r="F105" s="101">
        <f aca="true" t="shared" si="7" ref="F105:F150">IF(ISNUMBER(E105),E105+F104,"")</f>
        <v>50197</v>
      </c>
      <c r="G105" s="97">
        <f>IF(ISNUMBER(F105),VLOOKUP(F105,ClassExpChart!$A$25:$B$44,2),"")</f>
        <v>6</v>
      </c>
      <c r="H105" s="245"/>
    </row>
    <row r="106" spans="1:8" ht="12.75">
      <c r="A106" s="96"/>
      <c r="B106" s="118" t="s">
        <v>416</v>
      </c>
      <c r="C106" s="98" t="s">
        <v>418</v>
      </c>
      <c r="D106" s="109">
        <v>260</v>
      </c>
      <c r="E106" s="100">
        <f t="shared" si="6"/>
        <v>260</v>
      </c>
      <c r="F106" s="101">
        <f t="shared" si="7"/>
        <v>50457</v>
      </c>
      <c r="G106" s="97">
        <f>IF(ISNUMBER(F106),VLOOKUP(F106,ClassExpChart!$A$25:$B$44,2),"")</f>
        <v>6</v>
      </c>
      <c r="H106" s="245"/>
    </row>
    <row r="107" spans="1:7" ht="12.75">
      <c r="A107" s="96"/>
      <c r="B107" s="118" t="s">
        <v>416</v>
      </c>
      <c r="C107" s="98" t="s">
        <v>419</v>
      </c>
      <c r="D107" s="109">
        <v>6</v>
      </c>
      <c r="E107" s="100">
        <f t="shared" si="6"/>
        <v>6</v>
      </c>
      <c r="F107" s="101">
        <f t="shared" si="7"/>
        <v>50463</v>
      </c>
      <c r="G107" s="97">
        <f>IF(ISNUMBER(F107),VLOOKUP(F107,ClassExpChart!$A$25:$B$44,2),"")</f>
        <v>6</v>
      </c>
    </row>
    <row r="108" spans="1:7" ht="12.75">
      <c r="A108" s="96"/>
      <c r="B108" s="118" t="s">
        <v>416</v>
      </c>
      <c r="C108" s="98" t="s">
        <v>360</v>
      </c>
      <c r="D108" s="109">
        <v>180</v>
      </c>
      <c r="E108" s="100">
        <f t="shared" si="6"/>
        <v>180</v>
      </c>
      <c r="F108" s="101">
        <f t="shared" si="7"/>
        <v>50643</v>
      </c>
      <c r="G108" s="97">
        <f>IF(ISNUMBER(F108),VLOOKUP(F108,ClassExpChart!$A$25:$B$44,2),"")</f>
        <v>6</v>
      </c>
    </row>
    <row r="109" spans="1:7" ht="12.75">
      <c r="A109" s="96"/>
      <c r="B109" s="118" t="s">
        <v>416</v>
      </c>
      <c r="C109" s="98" t="s">
        <v>420</v>
      </c>
      <c r="D109" s="109">
        <v>420</v>
      </c>
      <c r="E109" s="100">
        <f t="shared" si="6"/>
        <v>420</v>
      </c>
      <c r="F109" s="101">
        <f t="shared" si="7"/>
        <v>51063</v>
      </c>
      <c r="G109" s="97">
        <f>IF(ISNUMBER(F109),VLOOKUP(F109,ClassExpChart!$A$25:$B$44,2),"")</f>
        <v>6</v>
      </c>
    </row>
    <row r="110" spans="1:7" ht="12.75">
      <c r="A110" s="96"/>
      <c r="B110" s="118" t="s">
        <v>416</v>
      </c>
      <c r="C110" s="98" t="s">
        <v>421</v>
      </c>
      <c r="D110" s="109">
        <v>60</v>
      </c>
      <c r="E110" s="100">
        <f t="shared" si="6"/>
        <v>60</v>
      </c>
      <c r="F110" s="101">
        <f t="shared" si="7"/>
        <v>51123</v>
      </c>
      <c r="G110" s="97">
        <f>IF(ISNUMBER(F110),VLOOKUP(F110,ClassExpChart!$A$25:$B$44,2),"")</f>
        <v>6</v>
      </c>
    </row>
    <row r="111" spans="1:7" ht="12.75">
      <c r="A111" s="96"/>
      <c r="B111" s="118" t="s">
        <v>422</v>
      </c>
      <c r="C111" s="98" t="s">
        <v>423</v>
      </c>
      <c r="D111" s="109">
        <v>500</v>
      </c>
      <c r="E111" s="100">
        <f t="shared" si="6"/>
        <v>500</v>
      </c>
      <c r="F111" s="101">
        <f t="shared" si="7"/>
        <v>51623</v>
      </c>
      <c r="G111" s="97">
        <f>IF(ISNUMBER(F111),VLOOKUP(F111,ClassExpChart!$A$25:$B$44,2),"")</f>
        <v>6</v>
      </c>
    </row>
    <row r="112" spans="1:7" ht="12.75">
      <c r="A112" s="96"/>
      <c r="B112" s="118" t="s">
        <v>422</v>
      </c>
      <c r="C112" s="98" t="s">
        <v>424</v>
      </c>
      <c r="D112" s="109">
        <v>180</v>
      </c>
      <c r="E112" s="100">
        <f t="shared" si="6"/>
        <v>180</v>
      </c>
      <c r="F112" s="101">
        <f t="shared" si="7"/>
        <v>51803</v>
      </c>
      <c r="G112" s="97">
        <f>IF(ISNUMBER(F112),VLOOKUP(F112,ClassExpChart!$A$25:$B$44,2),"")</f>
        <v>6</v>
      </c>
    </row>
    <row r="113" spans="1:7" ht="12.75">
      <c r="A113" s="96"/>
      <c r="B113" s="118" t="s">
        <v>422</v>
      </c>
      <c r="C113" s="98" t="s">
        <v>425</v>
      </c>
      <c r="D113" s="109">
        <v>40</v>
      </c>
      <c r="E113" s="100">
        <f t="shared" si="6"/>
        <v>40</v>
      </c>
      <c r="F113" s="101">
        <f t="shared" si="7"/>
        <v>51843</v>
      </c>
      <c r="G113" s="97">
        <f>IF(ISNUMBER(F113),VLOOKUP(F113,ClassExpChart!$A$25:$B$44,2),"")</f>
        <v>6</v>
      </c>
    </row>
    <row r="114" spans="1:7" ht="12.75">
      <c r="A114" s="96"/>
      <c r="B114" s="118" t="s">
        <v>422</v>
      </c>
      <c r="C114" s="98" t="s">
        <v>426</v>
      </c>
      <c r="D114" s="109">
        <v>1250</v>
      </c>
      <c r="E114" s="100">
        <f t="shared" si="6"/>
        <v>1250</v>
      </c>
      <c r="F114" s="101">
        <f t="shared" si="7"/>
        <v>53093</v>
      </c>
      <c r="G114" s="97">
        <f>IF(ISNUMBER(F114),VLOOKUP(F114,ClassExpChart!$A$25:$B$44,2),"")</f>
        <v>6</v>
      </c>
    </row>
    <row r="115" spans="1:9" ht="12.75">
      <c r="A115" s="96"/>
      <c r="B115" s="118" t="s">
        <v>422</v>
      </c>
      <c r="C115" s="98" t="s">
        <v>427</v>
      </c>
      <c r="D115" s="109">
        <v>60</v>
      </c>
      <c r="E115" s="100">
        <f t="shared" si="6"/>
        <v>60</v>
      </c>
      <c r="F115" s="101">
        <f t="shared" si="7"/>
        <v>53153</v>
      </c>
      <c r="G115" s="97">
        <f>IF(ISNUMBER(F115),VLOOKUP(F115,ClassExpChart!$A$25:$B$44,2),"")</f>
        <v>6</v>
      </c>
      <c r="H115" s="95" t="s">
        <v>428</v>
      </c>
      <c r="I115" s="95" t="s">
        <v>435</v>
      </c>
    </row>
    <row r="116" spans="1:7" ht="12.75">
      <c r="A116" s="96"/>
      <c r="B116" s="118" t="s">
        <v>422</v>
      </c>
      <c r="C116" s="98" t="s">
        <v>425</v>
      </c>
      <c r="D116" s="109">
        <v>100</v>
      </c>
      <c r="E116" s="100">
        <f t="shared" si="6"/>
        <v>100</v>
      </c>
      <c r="F116" s="101">
        <f t="shared" si="7"/>
        <v>53253</v>
      </c>
      <c r="G116" s="97">
        <f>IF(ISNUMBER(F116),VLOOKUP(F116,ClassExpChart!$A$25:$B$44,2),"")</f>
        <v>6</v>
      </c>
    </row>
    <row r="117" spans="1:7" ht="12.75">
      <c r="A117" s="96"/>
      <c r="B117" s="118" t="s">
        <v>422</v>
      </c>
      <c r="C117" s="98" t="s">
        <v>423</v>
      </c>
      <c r="D117" s="109">
        <v>250</v>
      </c>
      <c r="E117" s="100">
        <f t="shared" si="6"/>
        <v>250</v>
      </c>
      <c r="F117" s="101">
        <f t="shared" si="7"/>
        <v>53503</v>
      </c>
      <c r="G117" s="97">
        <f>IF(ISNUMBER(F117),VLOOKUP(F117,ClassExpChart!$A$25:$B$44,2),"")</f>
        <v>6</v>
      </c>
    </row>
    <row r="118" spans="1:7" ht="12.75">
      <c r="A118" s="96"/>
      <c r="B118" s="118" t="s">
        <v>422</v>
      </c>
      <c r="C118" s="98" t="s">
        <v>339</v>
      </c>
      <c r="D118" s="109">
        <v>50</v>
      </c>
      <c r="E118" s="100">
        <f t="shared" si="6"/>
        <v>50</v>
      </c>
      <c r="F118" s="101">
        <f t="shared" si="7"/>
        <v>53553</v>
      </c>
      <c r="G118" s="97">
        <f>IF(ISNUMBER(F118),VLOOKUP(F118,ClassExpChart!$A$25:$B$44,2),"")</f>
        <v>6</v>
      </c>
    </row>
    <row r="119" spans="1:7" ht="12.75">
      <c r="A119" s="96"/>
      <c r="B119" s="118" t="s">
        <v>422</v>
      </c>
      <c r="C119" s="98" t="s">
        <v>429</v>
      </c>
      <c r="D119" s="109">
        <v>1000</v>
      </c>
      <c r="E119" s="100">
        <f t="shared" si="6"/>
        <v>1000</v>
      </c>
      <c r="F119" s="101">
        <f t="shared" si="7"/>
        <v>54553</v>
      </c>
      <c r="G119" s="97">
        <f>IF(ISNUMBER(F119),VLOOKUP(F119,ClassExpChart!$A$25:$B$44,2),"")</f>
        <v>6</v>
      </c>
    </row>
    <row r="120" spans="1:7" ht="12.75">
      <c r="A120" s="96"/>
      <c r="B120" s="118" t="s">
        <v>422</v>
      </c>
      <c r="C120" s="98" t="s">
        <v>409</v>
      </c>
      <c r="D120" s="109">
        <v>320</v>
      </c>
      <c r="E120" s="100">
        <f t="shared" si="6"/>
        <v>320</v>
      </c>
      <c r="F120" s="101">
        <f t="shared" si="7"/>
        <v>54873</v>
      </c>
      <c r="G120" s="97">
        <f>IF(ISNUMBER(F120),VLOOKUP(F120,ClassExpChart!$A$25:$B$44,2),"")</f>
        <v>6</v>
      </c>
    </row>
    <row r="121" spans="1:7" ht="12.75">
      <c r="A121" s="96"/>
      <c r="B121" s="118" t="s">
        <v>422</v>
      </c>
      <c r="C121" s="98" t="s">
        <v>263</v>
      </c>
      <c r="D121" s="109">
        <v>200</v>
      </c>
      <c r="E121" s="100">
        <f t="shared" si="6"/>
        <v>200</v>
      </c>
      <c r="F121" s="101">
        <f t="shared" si="7"/>
        <v>55073</v>
      </c>
      <c r="G121" s="97">
        <f>IF(ISNUMBER(F121),VLOOKUP(F121,ClassExpChart!$A$25:$B$44,2),"")</f>
        <v>7</v>
      </c>
    </row>
    <row r="122" spans="1:7" ht="12.75">
      <c r="A122" s="96"/>
      <c r="B122" s="118" t="s">
        <v>434</v>
      </c>
      <c r="C122" s="98" t="s">
        <v>272</v>
      </c>
      <c r="D122" s="109">
        <v>70</v>
      </c>
      <c r="E122" s="100">
        <f t="shared" si="6"/>
        <v>70</v>
      </c>
      <c r="F122" s="101">
        <f t="shared" si="7"/>
        <v>55143</v>
      </c>
      <c r="G122" s="97">
        <f>IF(ISNUMBER(F122),VLOOKUP(F122,ClassExpChart!$A$25:$B$44,2),"")</f>
        <v>7</v>
      </c>
    </row>
    <row r="123" spans="1:7" ht="12.75">
      <c r="A123" s="96"/>
      <c r="B123" s="118" t="s">
        <v>434</v>
      </c>
      <c r="C123" s="236" t="s">
        <v>447</v>
      </c>
      <c r="D123" s="109">
        <v>880</v>
      </c>
      <c r="E123" s="100">
        <f t="shared" si="6"/>
        <v>880</v>
      </c>
      <c r="F123" s="101">
        <f t="shared" si="7"/>
        <v>56023</v>
      </c>
      <c r="G123" s="97">
        <f>IF(ISNUMBER(F123),VLOOKUP(F123,ClassExpChart!$A$25:$B$44,2),"")</f>
        <v>7</v>
      </c>
    </row>
    <row r="124" spans="1:7" ht="12.75">
      <c r="A124" s="96"/>
      <c r="B124" s="118" t="s">
        <v>434</v>
      </c>
      <c r="C124" s="98" t="s">
        <v>448</v>
      </c>
      <c r="D124" s="109">
        <v>2000</v>
      </c>
      <c r="E124" s="100">
        <f t="shared" si="6"/>
        <v>2000</v>
      </c>
      <c r="F124" s="101">
        <f t="shared" si="7"/>
        <v>58023</v>
      </c>
      <c r="G124" s="97">
        <f>IF(ISNUMBER(F124),VLOOKUP(F124,ClassExpChart!$A$25:$B$44,2),"")</f>
        <v>7</v>
      </c>
    </row>
    <row r="125" spans="1:7" ht="12.75">
      <c r="A125" s="96"/>
      <c r="B125" s="118" t="s">
        <v>434</v>
      </c>
      <c r="C125" s="98" t="s">
        <v>222</v>
      </c>
      <c r="D125" s="109">
        <v>1000</v>
      </c>
      <c r="E125" s="100">
        <f t="shared" si="6"/>
        <v>1000</v>
      </c>
      <c r="F125" s="101">
        <f t="shared" si="7"/>
        <v>59023</v>
      </c>
      <c r="G125" s="97">
        <f>IF(ISNUMBER(F125),VLOOKUP(F125,ClassExpChart!$A$25:$B$44,2),"")</f>
        <v>7</v>
      </c>
    </row>
    <row r="126" spans="1:7" ht="12.75">
      <c r="A126" s="96"/>
      <c r="B126" s="118" t="s">
        <v>450</v>
      </c>
      <c r="C126" s="98" t="s">
        <v>451</v>
      </c>
      <c r="D126" s="109">
        <v>20</v>
      </c>
      <c r="E126" s="100">
        <f t="shared" si="6"/>
        <v>20</v>
      </c>
      <c r="F126" s="101">
        <f t="shared" si="7"/>
        <v>59043</v>
      </c>
      <c r="G126" s="97">
        <f>IF(ISNUMBER(F126),VLOOKUP(F126,ClassExpChart!$A$25:$B$44,2),"")</f>
        <v>7</v>
      </c>
    </row>
    <row r="127" spans="1:7" ht="12.75">
      <c r="A127" s="96"/>
      <c r="B127" s="118" t="s">
        <v>467</v>
      </c>
      <c r="C127" s="98" t="s">
        <v>468</v>
      </c>
      <c r="D127" s="109">
        <v>27000</v>
      </c>
      <c r="E127" s="100">
        <f t="shared" si="6"/>
        <v>27000</v>
      </c>
      <c r="F127" s="101">
        <f t="shared" si="7"/>
        <v>86043</v>
      </c>
      <c r="G127" s="97">
        <f>IF(ISNUMBER(F127),VLOOKUP(F127,ClassExpChart!$A$25:$B$44,2),"")</f>
        <v>7</v>
      </c>
    </row>
    <row r="128" spans="1:7" ht="12.75">
      <c r="A128" s="96"/>
      <c r="C128" s="98"/>
      <c r="E128" s="100">
        <f t="shared" si="6"/>
      </c>
      <c r="F128" s="101">
        <f t="shared" si="7"/>
      </c>
      <c r="G128" s="97">
        <f>IF(ISNUMBER(F128),VLOOKUP(F128,ClassExpChart!$A$25:$B$44,2),"")</f>
      </c>
    </row>
    <row r="129" spans="1:7" ht="12.75">
      <c r="A129" s="96"/>
      <c r="C129" s="98"/>
      <c r="E129" s="100">
        <f t="shared" si="6"/>
      </c>
      <c r="F129" s="101">
        <f t="shared" si="7"/>
      </c>
      <c r="G129" s="97">
        <f>IF(ISNUMBER(F129),VLOOKUP(F129,ClassExpChart!$A$25:$B$44,2),"")</f>
      </c>
    </row>
    <row r="130" spans="1:7" ht="12.75">
      <c r="A130" s="96"/>
      <c r="C130" s="98"/>
      <c r="E130" s="100">
        <f t="shared" si="6"/>
      </c>
      <c r="F130" s="101">
        <f t="shared" si="7"/>
      </c>
      <c r="G130" s="97">
        <f>IF(ISNUMBER(F130),VLOOKUP(F130,ClassExpChart!$A$25:$B$44,2),"")</f>
      </c>
    </row>
    <row r="131" spans="1:7" ht="12.75">
      <c r="A131" s="96"/>
      <c r="C131" s="98"/>
      <c r="E131" s="100">
        <f t="shared" si="6"/>
      </c>
      <c r="F131" s="101">
        <f t="shared" si="7"/>
      </c>
      <c r="G131" s="97">
        <f>IF(ISNUMBER(F131),VLOOKUP(F131,ClassExpChart!$A$25:$B$44,2),"")</f>
      </c>
    </row>
    <row r="132" spans="1:7" ht="12.75">
      <c r="A132" s="96"/>
      <c r="C132" s="103"/>
      <c r="E132" s="100">
        <f t="shared" si="6"/>
      </c>
      <c r="F132" s="101">
        <f t="shared" si="7"/>
      </c>
      <c r="G132" s="97">
        <f>IF(ISNUMBER(F132),VLOOKUP(F132,ClassExpChart!$A$25:$B$44,2),"")</f>
      </c>
    </row>
    <row r="133" spans="1:7" ht="12.75">
      <c r="A133" s="96"/>
      <c r="C133" s="98"/>
      <c r="E133" s="100">
        <f t="shared" si="6"/>
      </c>
      <c r="F133" s="101">
        <f t="shared" si="7"/>
      </c>
      <c r="G133" s="97">
        <f>IF(ISNUMBER(F133),VLOOKUP(F133,ClassExpChart!$A$25:$B$44,2),"")</f>
      </c>
    </row>
    <row r="134" spans="1:7" ht="12.75">
      <c r="A134" s="96"/>
      <c r="C134" s="98"/>
      <c r="E134" s="100">
        <f t="shared" si="6"/>
      </c>
      <c r="F134" s="101">
        <f t="shared" si="7"/>
      </c>
      <c r="G134" s="97">
        <f>IF(ISNUMBER(F134),VLOOKUP(F134,ClassExpChart!$A$25:$B$44,2),"")</f>
      </c>
    </row>
    <row r="135" spans="1:7" ht="12.75">
      <c r="A135" s="96"/>
      <c r="C135" s="98"/>
      <c r="E135" s="100">
        <f t="shared" si="6"/>
      </c>
      <c r="F135" s="101">
        <f t="shared" si="7"/>
      </c>
      <c r="G135" s="97">
        <f>IF(ISNUMBER(F135),VLOOKUP(F135,ClassExpChart!$A$25:$B$44,2),"")</f>
      </c>
    </row>
    <row r="136" spans="1:7" ht="12.75">
      <c r="A136" s="96"/>
      <c r="C136" s="98"/>
      <c r="E136" s="100">
        <f t="shared" si="6"/>
      </c>
      <c r="F136" s="101">
        <f t="shared" si="7"/>
      </c>
      <c r="G136" s="97">
        <f>IF(ISNUMBER(F136),VLOOKUP(F136,ClassExpChart!$A$25:$B$44,2),"")</f>
      </c>
    </row>
    <row r="137" spans="1:7" ht="12.75">
      <c r="A137" s="96"/>
      <c r="C137" s="98"/>
      <c r="E137" s="100">
        <f t="shared" si="6"/>
      </c>
      <c r="F137" s="101">
        <f t="shared" si="7"/>
      </c>
      <c r="G137" s="97">
        <f>IF(ISNUMBER(F137),VLOOKUP(F137,ClassExpChart!$A$25:$B$44,2),"")</f>
      </c>
    </row>
    <row r="138" spans="1:7" ht="12.75">
      <c r="A138" s="96"/>
      <c r="C138" s="98"/>
      <c r="E138" s="100">
        <f t="shared" si="6"/>
      </c>
      <c r="F138" s="101">
        <f t="shared" si="7"/>
      </c>
      <c r="G138" s="97">
        <f>IF(ISNUMBER(F138),VLOOKUP(F138,ClassExpChart!$A$25:$B$44,2),"")</f>
      </c>
    </row>
    <row r="139" spans="1:7" ht="12.75">
      <c r="A139" s="96"/>
      <c r="C139" s="98"/>
      <c r="E139" s="100">
        <f t="shared" si="6"/>
      </c>
      <c r="F139" s="101">
        <f t="shared" si="7"/>
      </c>
      <c r="G139" s="97">
        <f>IF(ISNUMBER(F139),VLOOKUP(F139,ClassExpChart!$A$25:$B$44,2),"")</f>
      </c>
    </row>
    <row r="140" spans="1:7" ht="12.75">
      <c r="A140" s="96"/>
      <c r="C140" s="98"/>
      <c r="E140" s="100">
        <f t="shared" si="6"/>
      </c>
      <c r="F140" s="101">
        <f t="shared" si="7"/>
      </c>
      <c r="G140" s="97">
        <f>IF(ISNUMBER(F140),VLOOKUP(F140,ClassExpChart!$A$25:$B$44,2),"")</f>
      </c>
    </row>
    <row r="141" spans="1:7" ht="12.75">
      <c r="A141" s="96"/>
      <c r="C141" s="98"/>
      <c r="E141" s="100">
        <f t="shared" si="6"/>
      </c>
      <c r="F141" s="101">
        <f t="shared" si="7"/>
      </c>
      <c r="G141" s="97">
        <f>IF(ISNUMBER(F141),VLOOKUP(F141,ClassExpChart!$A$25:$B$44,2),"")</f>
      </c>
    </row>
    <row r="142" spans="1:7" ht="12.75">
      <c r="A142" s="96"/>
      <c r="C142" s="98"/>
      <c r="E142" s="100">
        <f t="shared" si="6"/>
      </c>
      <c r="F142" s="101">
        <f t="shared" si="7"/>
      </c>
      <c r="G142" s="97">
        <f>IF(ISNUMBER(F142),VLOOKUP(F142,ClassExpChart!$A$25:$B$44,2),"")</f>
      </c>
    </row>
    <row r="143" spans="1:7" ht="12.75">
      <c r="A143" s="96"/>
      <c r="C143" s="98"/>
      <c r="E143" s="100">
        <f t="shared" si="6"/>
      </c>
      <c r="F143" s="101">
        <f t="shared" si="7"/>
      </c>
      <c r="G143" s="97">
        <f>IF(ISNUMBER(F143),VLOOKUP(F143,ClassExpChart!$A$25:$B$44,2),"")</f>
      </c>
    </row>
    <row r="144" spans="1:7" ht="12.75">
      <c r="A144" s="96"/>
      <c r="C144" s="98"/>
      <c r="E144" s="100">
        <f t="shared" si="6"/>
      </c>
      <c r="F144" s="101">
        <f t="shared" si="7"/>
      </c>
      <c r="G144" s="97">
        <f>IF(ISNUMBER(F144),VLOOKUP(F144,ClassExpChart!$A$25:$B$44,2),"")</f>
      </c>
    </row>
    <row r="145" spans="1:7" ht="12.75">
      <c r="A145" s="96"/>
      <c r="C145" s="98"/>
      <c r="E145" s="100">
        <f t="shared" si="6"/>
      </c>
      <c r="F145" s="101">
        <f t="shared" si="7"/>
      </c>
      <c r="G145" s="97">
        <f>IF(ISNUMBER(F145),VLOOKUP(F145,ClassExpChart!$A$25:$B$44,2),"")</f>
      </c>
    </row>
    <row r="146" spans="1:7" ht="12.75">
      <c r="A146" s="96"/>
      <c r="C146" s="98"/>
      <c r="E146" s="100">
        <f t="shared" si="6"/>
      </c>
      <c r="F146" s="101">
        <f t="shared" si="7"/>
      </c>
      <c r="G146" s="97">
        <f>IF(ISNUMBER(F146),VLOOKUP(F146,ClassExpChart!$A$25:$B$44,2),"")</f>
      </c>
    </row>
    <row r="147" spans="1:7" ht="12.75">
      <c r="A147" s="96"/>
      <c r="C147" s="98"/>
      <c r="E147" s="100">
        <f t="shared" si="6"/>
      </c>
      <c r="F147" s="101">
        <f t="shared" si="7"/>
      </c>
      <c r="G147" s="97">
        <f>IF(ISNUMBER(F147),VLOOKUP(F147,ClassExpChart!$A$25:$B$44,2),"")</f>
      </c>
    </row>
    <row r="148" spans="1:7" ht="12.75">
      <c r="A148" s="96"/>
      <c r="C148" s="98"/>
      <c r="E148" s="100">
        <f t="shared" si="6"/>
      </c>
      <c r="F148" s="101">
        <f t="shared" si="7"/>
      </c>
      <c r="G148" s="97">
        <f>IF(ISNUMBER(F148),VLOOKUP(F148,ClassExpChart!$A$25:$B$44,2),"")</f>
      </c>
    </row>
    <row r="149" spans="1:7" ht="12.75">
      <c r="A149" s="96"/>
      <c r="C149" s="98"/>
      <c r="E149" s="100">
        <f t="shared" si="6"/>
      </c>
      <c r="F149" s="101">
        <f t="shared" si="7"/>
      </c>
      <c r="G149" s="97">
        <f>IF(ISNUMBER(F149),VLOOKUP(F149,ClassExpChart!$A$25:$B$44,2),"")</f>
      </c>
    </row>
    <row r="150" spans="1:7" ht="13.5" thickBot="1">
      <c r="A150" s="119"/>
      <c r="B150" s="120"/>
      <c r="C150" s="121"/>
      <c r="D150" s="122"/>
      <c r="E150" s="123">
        <f t="shared" si="6"/>
      </c>
      <c r="F150" s="124">
        <f t="shared" si="7"/>
      </c>
      <c r="G150" s="125">
        <f>IF(ISNUMBER(F150),VLOOKUP(F150,ClassExpChart!$A$25:$B$44,2),"")</f>
      </c>
    </row>
    <row r="151" ht="12.75">
      <c r="G151" s="107">
        <f>MAX(1,G1:G150)</f>
        <v>7</v>
      </c>
    </row>
    <row r="154" spans="1:7" ht="12.75">
      <c r="A154" s="110"/>
      <c r="C154" s="111"/>
      <c r="D154" s="105"/>
      <c r="E154" s="105"/>
      <c r="F154" s="112"/>
      <c r="G154" s="104"/>
    </row>
    <row r="155" spans="1:7" ht="12.75">
      <c r="A155" s="110"/>
      <c r="B155" s="104"/>
      <c r="C155" s="111"/>
      <c r="D155" s="105"/>
      <c r="E155" s="105"/>
      <c r="F155" s="112"/>
      <c r="G155" s="104"/>
    </row>
    <row r="156" spans="1:7" ht="12.75">
      <c r="A156" s="110"/>
      <c r="B156" s="104"/>
      <c r="C156" s="111"/>
      <c r="D156" s="105"/>
      <c r="E156" s="105"/>
      <c r="F156" s="112"/>
      <c r="G156" s="104"/>
    </row>
    <row r="157" spans="1:7" ht="12.75">
      <c r="A157" s="110"/>
      <c r="B157" s="104"/>
      <c r="C157" s="111"/>
      <c r="D157" s="105"/>
      <c r="E157" s="105"/>
      <c r="F157" s="112"/>
      <c r="G157" s="104"/>
    </row>
    <row r="158" ht="12.75">
      <c r="B158" s="104"/>
    </row>
  </sheetData>
  <sheetProtection/>
  <printOptions gridLines="1"/>
  <pageMargins left="0.75" right="0.75" top="1" bottom="1" header="0.5" footer="0.5"/>
  <pageSetup horizontalDpi="200" verticalDpi="2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3" width="9.140625" style="95" customWidth="1"/>
    <col min="4" max="5" width="8.00390625" style="95" bestFit="1" customWidth="1"/>
    <col min="6" max="6" width="8.00390625" style="95" customWidth="1"/>
    <col min="7" max="7" width="8.00390625" style="95" bestFit="1" customWidth="1"/>
    <col min="8" max="8" width="8.00390625" style="95" customWidth="1"/>
    <col min="9" max="9" width="8.00390625" style="95" bestFit="1" customWidth="1"/>
    <col min="10" max="20" width="8.00390625" style="95" customWidth="1"/>
    <col min="21" max="21" width="8.00390625" style="95" bestFit="1" customWidth="1"/>
    <col min="22" max="16384" width="9.140625" style="95" customWidth="1"/>
  </cols>
  <sheetData>
    <row r="1" spans="1:21" ht="12.75">
      <c r="A1" s="205"/>
      <c r="B1" s="205" t="s">
        <v>142</v>
      </c>
      <c r="C1" s="205" t="s">
        <v>270</v>
      </c>
      <c r="D1" s="205" t="s">
        <v>454</v>
      </c>
      <c r="E1" s="205" t="s">
        <v>267</v>
      </c>
      <c r="F1" s="205" t="s">
        <v>268</v>
      </c>
      <c r="G1" s="205" t="s">
        <v>368</v>
      </c>
      <c r="H1" s="205" t="s">
        <v>269</v>
      </c>
      <c r="I1" s="205" t="s">
        <v>370</v>
      </c>
      <c r="J1" s="205" t="s">
        <v>367</v>
      </c>
      <c r="K1" s="205" t="s">
        <v>369</v>
      </c>
      <c r="L1" s="205" t="s">
        <v>478</v>
      </c>
      <c r="M1" s="205" t="s">
        <v>480</v>
      </c>
      <c r="N1" s="205" t="s">
        <v>479</v>
      </c>
      <c r="O1" s="205" t="s">
        <v>481</v>
      </c>
      <c r="P1" s="205" t="s">
        <v>482</v>
      </c>
      <c r="Q1" s="205" t="s">
        <v>483</v>
      </c>
      <c r="R1" s="205" t="s">
        <v>484</v>
      </c>
      <c r="S1" s="205" t="s">
        <v>485</v>
      </c>
      <c r="T1" s="205" t="s">
        <v>486</v>
      </c>
      <c r="U1" s="205" t="s">
        <v>487</v>
      </c>
    </row>
    <row r="2" spans="1:21" ht="12.75">
      <c r="A2" s="205">
        <v>1</v>
      </c>
      <c r="B2" s="205">
        <v>0</v>
      </c>
      <c r="C2" s="205" t="s">
        <v>132</v>
      </c>
      <c r="D2" s="205">
        <v>0</v>
      </c>
      <c r="E2" s="205" t="s">
        <v>132</v>
      </c>
      <c r="F2" s="205" t="s">
        <v>132</v>
      </c>
      <c r="G2" s="205" t="str">
        <f>F2</f>
        <v>0</v>
      </c>
      <c r="H2" s="205" t="s">
        <v>132</v>
      </c>
      <c r="I2" s="205" t="str">
        <f>H2</f>
        <v>0</v>
      </c>
      <c r="J2" s="205">
        <v>0</v>
      </c>
      <c r="K2" s="205">
        <v>0</v>
      </c>
      <c r="L2" s="205">
        <v>0</v>
      </c>
      <c r="M2" s="205">
        <v>0</v>
      </c>
      <c r="N2" s="205">
        <v>0</v>
      </c>
      <c r="O2" s="205">
        <v>0</v>
      </c>
      <c r="P2" s="205">
        <v>0</v>
      </c>
      <c r="Q2" s="205">
        <v>0</v>
      </c>
      <c r="R2" s="205">
        <v>0</v>
      </c>
      <c r="S2" s="205">
        <v>0</v>
      </c>
      <c r="T2" s="205">
        <v>0</v>
      </c>
      <c r="U2" s="205">
        <v>0</v>
      </c>
    </row>
    <row r="3" spans="1:21" ht="12.75">
      <c r="A3" s="205">
        <v>2</v>
      </c>
      <c r="B3" s="205">
        <v>2200</v>
      </c>
      <c r="C3" s="205">
        <v>1500</v>
      </c>
      <c r="D3" s="205">
        <v>2500</v>
      </c>
      <c r="E3" s="205">
        <v>2000</v>
      </c>
      <c r="F3" s="205">
        <v>2250</v>
      </c>
      <c r="G3" s="205">
        <f aca="true" t="shared" si="0" ref="G3:G21">F3</f>
        <v>2250</v>
      </c>
      <c r="H3" s="205">
        <v>1250</v>
      </c>
      <c r="I3" s="205">
        <f aca="true" t="shared" si="1" ref="I3:I21">H3</f>
        <v>1250</v>
      </c>
      <c r="J3" s="205">
        <v>2500</v>
      </c>
      <c r="K3" s="205">
        <v>2000</v>
      </c>
      <c r="L3" s="205">
        <v>1250</v>
      </c>
      <c r="M3" s="205">
        <v>1500</v>
      </c>
      <c r="N3" s="205">
        <v>4000</v>
      </c>
      <c r="O3" s="205">
        <v>3000</v>
      </c>
      <c r="P3" s="205">
        <v>2250</v>
      </c>
      <c r="Q3" s="205">
        <v>4000</v>
      </c>
      <c r="R3" s="205">
        <v>2500</v>
      </c>
      <c r="S3" s="205">
        <v>2000</v>
      </c>
      <c r="T3" s="205">
        <v>2000</v>
      </c>
      <c r="U3" s="205">
        <v>2000</v>
      </c>
    </row>
    <row r="4" spans="1:21" ht="12.75">
      <c r="A4" s="205">
        <v>3</v>
      </c>
      <c r="B4" s="205">
        <v>4400</v>
      </c>
      <c r="C4" s="205">
        <v>3000</v>
      </c>
      <c r="D4" s="205">
        <v>5000</v>
      </c>
      <c r="E4" s="205">
        <v>4000</v>
      </c>
      <c r="F4" s="205">
        <v>4500</v>
      </c>
      <c r="G4" s="205">
        <f t="shared" si="0"/>
        <v>4500</v>
      </c>
      <c r="H4" s="205">
        <v>2500</v>
      </c>
      <c r="I4" s="205">
        <f t="shared" si="1"/>
        <v>2500</v>
      </c>
      <c r="J4" s="205">
        <v>5000</v>
      </c>
      <c r="K4" s="205">
        <v>4000</v>
      </c>
      <c r="L4" s="205">
        <v>3000</v>
      </c>
      <c r="M4" s="205">
        <v>3000</v>
      </c>
      <c r="N4" s="205">
        <v>8000</v>
      </c>
      <c r="O4" s="205">
        <v>5500</v>
      </c>
      <c r="P4" s="205">
        <v>4750</v>
      </c>
      <c r="Q4" s="205">
        <v>8000</v>
      </c>
      <c r="R4" s="205">
        <v>5000</v>
      </c>
      <c r="S4" s="205">
        <v>4000</v>
      </c>
      <c r="T4" s="205">
        <v>4000</v>
      </c>
      <c r="U4" s="205">
        <v>4000</v>
      </c>
    </row>
    <row r="5" spans="1:21" ht="12.75">
      <c r="A5" s="205">
        <v>4</v>
      </c>
      <c r="B5" s="205">
        <v>8800</v>
      </c>
      <c r="C5" s="205">
        <v>6000</v>
      </c>
      <c r="D5" s="205">
        <v>10000</v>
      </c>
      <c r="E5" s="205">
        <v>8000</v>
      </c>
      <c r="F5" s="205">
        <v>9000</v>
      </c>
      <c r="G5" s="205">
        <f t="shared" si="0"/>
        <v>9000</v>
      </c>
      <c r="H5" s="205">
        <v>5000</v>
      </c>
      <c r="I5" s="205">
        <f t="shared" si="1"/>
        <v>5000</v>
      </c>
      <c r="J5" s="205">
        <v>10000</v>
      </c>
      <c r="K5" s="205">
        <v>7500</v>
      </c>
      <c r="L5" s="205">
        <v>5500</v>
      </c>
      <c r="M5" s="205">
        <v>6000</v>
      </c>
      <c r="N5" s="205">
        <v>16000</v>
      </c>
      <c r="O5" s="205">
        <v>10000</v>
      </c>
      <c r="P5" s="205">
        <v>10000</v>
      </c>
      <c r="Q5" s="205">
        <v>15000</v>
      </c>
      <c r="R5" s="205">
        <v>10000</v>
      </c>
      <c r="S5" s="205">
        <v>7000</v>
      </c>
      <c r="T5" s="205">
        <v>8000</v>
      </c>
      <c r="U5" s="205">
        <v>8000</v>
      </c>
    </row>
    <row r="6" spans="1:21" ht="12.75">
      <c r="A6" s="205">
        <v>5</v>
      </c>
      <c r="B6" s="205">
        <v>16500</v>
      </c>
      <c r="C6" s="205">
        <v>13000</v>
      </c>
      <c r="D6" s="205">
        <v>20000</v>
      </c>
      <c r="E6" s="205">
        <v>16000</v>
      </c>
      <c r="F6" s="205">
        <v>18000</v>
      </c>
      <c r="G6" s="205">
        <f t="shared" si="0"/>
        <v>18000</v>
      </c>
      <c r="H6" s="205">
        <v>10000</v>
      </c>
      <c r="I6" s="205">
        <f t="shared" si="1"/>
        <v>10000</v>
      </c>
      <c r="J6" s="205">
        <v>20000</v>
      </c>
      <c r="K6" s="205">
        <v>12500</v>
      </c>
      <c r="L6" s="205">
        <v>11000</v>
      </c>
      <c r="M6" s="205">
        <v>14000</v>
      </c>
      <c r="N6" s="205">
        <v>32000</v>
      </c>
      <c r="O6" s="205">
        <v>22000</v>
      </c>
      <c r="P6" s="205">
        <v>22500</v>
      </c>
      <c r="Q6" s="205">
        <v>30000</v>
      </c>
      <c r="R6" s="205">
        <v>18000</v>
      </c>
      <c r="S6" s="205">
        <v>13000</v>
      </c>
      <c r="T6" s="205">
        <v>18000</v>
      </c>
      <c r="U6" s="205">
        <v>16000</v>
      </c>
    </row>
    <row r="7" spans="1:21" ht="12.75">
      <c r="A7" s="205">
        <v>6</v>
      </c>
      <c r="B7" s="205">
        <v>30000</v>
      </c>
      <c r="C7" s="205">
        <v>27500</v>
      </c>
      <c r="D7" s="205">
        <v>40000</v>
      </c>
      <c r="E7" s="205">
        <v>32000</v>
      </c>
      <c r="F7" s="205">
        <v>36000</v>
      </c>
      <c r="G7" s="205">
        <f t="shared" si="0"/>
        <v>36000</v>
      </c>
      <c r="H7" s="205">
        <v>20000</v>
      </c>
      <c r="I7" s="205">
        <f t="shared" si="1"/>
        <v>20000</v>
      </c>
      <c r="J7" s="205">
        <v>40000</v>
      </c>
      <c r="K7" s="205">
        <v>20000</v>
      </c>
      <c r="L7" s="205">
        <v>22000</v>
      </c>
      <c r="M7" s="205">
        <v>30000</v>
      </c>
      <c r="N7" s="205">
        <v>75000</v>
      </c>
      <c r="O7" s="205">
        <v>44000</v>
      </c>
      <c r="P7" s="205">
        <v>47500</v>
      </c>
      <c r="Q7" s="205">
        <v>60000</v>
      </c>
      <c r="R7" s="205">
        <v>36500</v>
      </c>
      <c r="S7" s="205">
        <v>24000</v>
      </c>
      <c r="T7" s="205">
        <v>36000</v>
      </c>
      <c r="U7" s="205">
        <v>30000</v>
      </c>
    </row>
    <row r="8" spans="1:21" ht="12.75">
      <c r="A8" s="205">
        <v>7</v>
      </c>
      <c r="B8" s="205">
        <v>55000</v>
      </c>
      <c r="C8" s="205">
        <v>55000</v>
      </c>
      <c r="D8" s="205">
        <v>80000</v>
      </c>
      <c r="E8" s="205">
        <v>64000</v>
      </c>
      <c r="F8" s="205">
        <v>75000</v>
      </c>
      <c r="G8" s="205">
        <f t="shared" si="0"/>
        <v>75000</v>
      </c>
      <c r="H8" s="205">
        <v>40000</v>
      </c>
      <c r="I8" s="205">
        <f t="shared" si="1"/>
        <v>40000</v>
      </c>
      <c r="J8" s="205">
        <v>60000</v>
      </c>
      <c r="K8" s="205">
        <v>35000</v>
      </c>
      <c r="L8" s="205">
        <v>44000</v>
      </c>
      <c r="M8" s="205">
        <v>60000</v>
      </c>
      <c r="N8" s="205">
        <v>130000</v>
      </c>
      <c r="O8" s="205">
        <v>88000</v>
      </c>
      <c r="P8" s="205">
        <v>98000</v>
      </c>
      <c r="Q8" s="205">
        <v>120000</v>
      </c>
      <c r="R8" s="205">
        <v>75000</v>
      </c>
      <c r="S8" s="205">
        <v>48000</v>
      </c>
      <c r="T8" s="205">
        <v>65000</v>
      </c>
      <c r="U8" s="205">
        <v>60000</v>
      </c>
    </row>
    <row r="9" spans="1:21" ht="12.75">
      <c r="A9" s="205">
        <v>8</v>
      </c>
      <c r="B9" s="205">
        <v>100000</v>
      </c>
      <c r="C9" s="205">
        <v>110000</v>
      </c>
      <c r="D9" s="205">
        <v>160000</v>
      </c>
      <c r="E9" s="205">
        <v>125000</v>
      </c>
      <c r="F9" s="205">
        <v>150000</v>
      </c>
      <c r="G9" s="205">
        <f t="shared" si="0"/>
        <v>150000</v>
      </c>
      <c r="H9" s="205">
        <v>70000</v>
      </c>
      <c r="I9" s="205">
        <f t="shared" si="1"/>
        <v>70000</v>
      </c>
      <c r="J9" s="205">
        <v>90000</v>
      </c>
      <c r="K9" s="205">
        <v>60000</v>
      </c>
      <c r="L9" s="205">
        <v>90000</v>
      </c>
      <c r="M9" s="205">
        <v>120000</v>
      </c>
      <c r="N9" s="205">
        <v>240000</v>
      </c>
      <c r="O9" s="205">
        <v>150000</v>
      </c>
      <c r="P9" s="205">
        <v>200000</v>
      </c>
      <c r="Q9" s="205">
        <v>240000</v>
      </c>
      <c r="R9" s="205">
        <v>135000</v>
      </c>
      <c r="S9" s="205">
        <v>85000</v>
      </c>
      <c r="T9" s="205">
        <v>100000</v>
      </c>
      <c r="U9" s="205">
        <v>130000</v>
      </c>
    </row>
    <row r="10" spans="1:21" ht="12.75">
      <c r="A10" s="205">
        <v>9</v>
      </c>
      <c r="B10" s="205">
        <v>200000</v>
      </c>
      <c r="C10" s="205">
        <v>225000</v>
      </c>
      <c r="D10" s="205">
        <v>320000</v>
      </c>
      <c r="E10" s="205">
        <v>250000</v>
      </c>
      <c r="F10" s="205">
        <v>300000</v>
      </c>
      <c r="G10" s="205">
        <f t="shared" si="0"/>
        <v>300000</v>
      </c>
      <c r="H10" s="205">
        <v>110000</v>
      </c>
      <c r="I10" s="205">
        <f t="shared" si="1"/>
        <v>110000</v>
      </c>
      <c r="J10" s="205">
        <v>135000</v>
      </c>
      <c r="K10" s="205">
        <v>90000</v>
      </c>
      <c r="L10" s="205">
        <v>150000</v>
      </c>
      <c r="M10" s="205">
        <v>240000</v>
      </c>
      <c r="N10" s="205">
        <v>460000</v>
      </c>
      <c r="O10" s="205">
        <v>250000</v>
      </c>
      <c r="P10" s="205">
        <v>350000</v>
      </c>
      <c r="Q10" s="205">
        <v>500000</v>
      </c>
      <c r="R10" s="205">
        <v>235000</v>
      </c>
      <c r="S10" s="205">
        <v>150000</v>
      </c>
      <c r="T10" s="205">
        <v>140000</v>
      </c>
      <c r="U10" s="205">
        <v>260000</v>
      </c>
    </row>
    <row r="11" spans="1:21" ht="12.75">
      <c r="A11" s="205">
        <v>10</v>
      </c>
      <c r="B11" s="205">
        <v>400000</v>
      </c>
      <c r="C11" s="205">
        <v>450000</v>
      </c>
      <c r="D11" s="205">
        <v>640000</v>
      </c>
      <c r="E11" s="205">
        <v>500000</v>
      </c>
      <c r="F11" s="205">
        <v>600000</v>
      </c>
      <c r="G11" s="205">
        <f t="shared" si="0"/>
        <v>600000</v>
      </c>
      <c r="H11" s="205">
        <v>160000</v>
      </c>
      <c r="I11" s="205">
        <f t="shared" si="1"/>
        <v>160000</v>
      </c>
      <c r="J11" s="205">
        <v>250000</v>
      </c>
      <c r="K11" s="205">
        <v>125000</v>
      </c>
      <c r="L11" s="205">
        <v>300000</v>
      </c>
      <c r="M11" s="205">
        <v>480000</v>
      </c>
      <c r="N11" s="205">
        <v>900000</v>
      </c>
      <c r="O11" s="205">
        <v>500000</v>
      </c>
      <c r="P11" s="205">
        <v>500000</v>
      </c>
      <c r="Q11" s="205">
        <v>1000000</v>
      </c>
      <c r="R11" s="205">
        <v>400000</v>
      </c>
      <c r="S11" s="205">
        <v>350000</v>
      </c>
      <c r="T11" s="205">
        <v>280000</v>
      </c>
      <c r="U11" s="205">
        <v>520000</v>
      </c>
    </row>
    <row r="12" spans="1:21" ht="12.75">
      <c r="A12" s="205">
        <v>11</v>
      </c>
      <c r="B12" s="205">
        <v>600000</v>
      </c>
      <c r="C12" s="205">
        <v>675000</v>
      </c>
      <c r="D12" s="205">
        <v>960000</v>
      </c>
      <c r="E12" s="205">
        <v>750000</v>
      </c>
      <c r="F12" s="205">
        <v>900000</v>
      </c>
      <c r="G12" s="205">
        <f t="shared" si="0"/>
        <v>900000</v>
      </c>
      <c r="H12" s="205">
        <v>220000</v>
      </c>
      <c r="I12" s="205">
        <f t="shared" si="1"/>
        <v>220000</v>
      </c>
      <c r="J12" s="205">
        <v>375000</v>
      </c>
      <c r="K12" s="205">
        <v>200000</v>
      </c>
      <c r="L12" s="205">
        <v>600000</v>
      </c>
      <c r="M12" s="205">
        <v>710000</v>
      </c>
      <c r="N12" s="205">
        <v>1400000</v>
      </c>
      <c r="O12" s="205">
        <v>750000</v>
      </c>
      <c r="P12" s="205">
        <v>700000</v>
      </c>
      <c r="Q12" s="205">
        <v>1300000</v>
      </c>
      <c r="R12" s="205">
        <v>650000</v>
      </c>
      <c r="S12" s="205">
        <v>550000</v>
      </c>
      <c r="T12" s="205">
        <v>600000</v>
      </c>
      <c r="U12" s="205">
        <v>800000</v>
      </c>
    </row>
    <row r="13" spans="1:21" ht="12.75">
      <c r="A13" s="205">
        <v>12</v>
      </c>
      <c r="B13" s="205">
        <v>800000</v>
      </c>
      <c r="C13" s="205">
        <v>900000</v>
      </c>
      <c r="D13" s="205">
        <v>1290000</v>
      </c>
      <c r="E13" s="205">
        <v>1000000</v>
      </c>
      <c r="F13" s="205">
        <v>1200000</v>
      </c>
      <c r="G13" s="205">
        <f t="shared" si="0"/>
        <v>1200000</v>
      </c>
      <c r="H13" s="205">
        <v>440000</v>
      </c>
      <c r="I13" s="205">
        <f t="shared" si="1"/>
        <v>440000</v>
      </c>
      <c r="J13" s="205">
        <v>750000</v>
      </c>
      <c r="K13" s="205">
        <v>300000</v>
      </c>
      <c r="L13" s="205">
        <v>900000</v>
      </c>
      <c r="M13" s="205">
        <v>1000000</v>
      </c>
      <c r="N13" s="205">
        <v>1900000</v>
      </c>
      <c r="O13" s="205">
        <v>1000000</v>
      </c>
      <c r="P13" s="205">
        <v>950000</v>
      </c>
      <c r="Q13" s="205">
        <v>1600000</v>
      </c>
      <c r="R13" s="205">
        <v>1000000</v>
      </c>
      <c r="S13" s="205">
        <v>750000</v>
      </c>
      <c r="T13" s="205">
        <v>800000</v>
      </c>
      <c r="U13" s="205">
        <v>1100000</v>
      </c>
    </row>
    <row r="14" spans="1:21" ht="12.75">
      <c r="A14" s="205">
        <v>13</v>
      </c>
      <c r="B14" s="205">
        <v>1000000</v>
      </c>
      <c r="C14" s="205">
        <v>1125000</v>
      </c>
      <c r="D14" s="205">
        <v>1600000</v>
      </c>
      <c r="E14" s="205">
        <v>1250000</v>
      </c>
      <c r="F14" s="205">
        <v>1500000</v>
      </c>
      <c r="G14" s="205">
        <f t="shared" si="0"/>
        <v>1500000</v>
      </c>
      <c r="H14" s="205">
        <v>660000</v>
      </c>
      <c r="I14" s="205">
        <f t="shared" si="1"/>
        <v>660000</v>
      </c>
      <c r="J14" s="205">
        <v>1125000</v>
      </c>
      <c r="K14" s="205">
        <v>750000</v>
      </c>
      <c r="L14" s="205">
        <v>1200000</v>
      </c>
      <c r="M14" s="205">
        <v>1250000</v>
      </c>
      <c r="N14" s="205">
        <v>2400000</v>
      </c>
      <c r="O14" s="205">
        <v>1250000</v>
      </c>
      <c r="P14" s="205">
        <v>1250000</v>
      </c>
      <c r="Q14" s="205">
        <v>1900000</v>
      </c>
      <c r="R14" s="205">
        <v>1300000</v>
      </c>
      <c r="S14" s="205">
        <v>950000</v>
      </c>
      <c r="T14" s="205">
        <v>1100000</v>
      </c>
      <c r="U14" s="205">
        <v>1400000</v>
      </c>
    </row>
    <row r="15" spans="1:21" ht="12.75">
      <c r="A15" s="205">
        <v>14</v>
      </c>
      <c r="B15" s="205">
        <v>1200000</v>
      </c>
      <c r="C15" s="205">
        <v>1350000</v>
      </c>
      <c r="D15" s="205">
        <v>1920000</v>
      </c>
      <c r="E15" s="205">
        <v>1500000</v>
      </c>
      <c r="F15" s="205">
        <v>1800000</v>
      </c>
      <c r="G15" s="205">
        <f t="shared" si="0"/>
        <v>1800000</v>
      </c>
      <c r="H15" s="205">
        <v>880000</v>
      </c>
      <c r="I15" s="205">
        <f t="shared" si="1"/>
        <v>880000</v>
      </c>
      <c r="J15" s="205">
        <v>1500000</v>
      </c>
      <c r="K15" s="205">
        <v>1500000</v>
      </c>
      <c r="L15" s="205">
        <v>1450000</v>
      </c>
      <c r="M15" s="205">
        <v>1500000</v>
      </c>
      <c r="N15" s="205">
        <v>2900000</v>
      </c>
      <c r="O15" s="205">
        <v>1500000</v>
      </c>
      <c r="P15" s="205">
        <v>1750000</v>
      </c>
      <c r="Q15" s="205">
        <v>2200000</v>
      </c>
      <c r="R15" s="205">
        <v>1600000</v>
      </c>
      <c r="S15" s="205">
        <v>1150000</v>
      </c>
      <c r="T15" s="205">
        <v>1400000</v>
      </c>
      <c r="U15" s="205">
        <v>1700000</v>
      </c>
    </row>
    <row r="16" spans="1:21" ht="12.75">
      <c r="A16" s="205">
        <v>15</v>
      </c>
      <c r="B16" s="205">
        <v>1500000</v>
      </c>
      <c r="C16" s="205">
        <v>1575000</v>
      </c>
      <c r="D16" s="205">
        <v>2220000</v>
      </c>
      <c r="E16" s="205">
        <v>1750000</v>
      </c>
      <c r="F16" s="205">
        <v>2100000</v>
      </c>
      <c r="G16" s="205">
        <f t="shared" si="0"/>
        <v>2100000</v>
      </c>
      <c r="H16" s="205">
        <v>1100000</v>
      </c>
      <c r="I16" s="205">
        <f t="shared" si="1"/>
        <v>1100000</v>
      </c>
      <c r="J16" s="205">
        <v>1875000</v>
      </c>
      <c r="K16" s="205">
        <v>3000000</v>
      </c>
      <c r="L16" s="205">
        <v>1700000</v>
      </c>
      <c r="M16" s="205">
        <v>1750000</v>
      </c>
      <c r="N16" s="205">
        <v>3400000</v>
      </c>
      <c r="O16" s="205">
        <v>1750000</v>
      </c>
      <c r="P16" s="205">
        <v>2250000</v>
      </c>
      <c r="Q16" s="205">
        <v>2500000</v>
      </c>
      <c r="R16" s="205">
        <v>1900000</v>
      </c>
      <c r="S16" s="205">
        <v>1350000</v>
      </c>
      <c r="T16" s="205">
        <v>1700000</v>
      </c>
      <c r="U16" s="205">
        <v>2000000</v>
      </c>
    </row>
    <row r="17" spans="1:21" ht="12.75">
      <c r="A17" s="205">
        <v>16</v>
      </c>
      <c r="B17" s="205">
        <v>1800000</v>
      </c>
      <c r="C17" s="205">
        <v>1800000</v>
      </c>
      <c r="D17" s="205"/>
      <c r="E17" s="205">
        <v>2000000</v>
      </c>
      <c r="F17" s="205">
        <v>2400000</v>
      </c>
      <c r="G17" s="205">
        <f t="shared" si="0"/>
        <v>2400000</v>
      </c>
      <c r="H17" s="205">
        <v>1320000</v>
      </c>
      <c r="I17" s="205">
        <f t="shared" si="1"/>
        <v>1320000</v>
      </c>
      <c r="J17" s="205">
        <v>2250000</v>
      </c>
      <c r="K17" s="205">
        <v>3500000</v>
      </c>
      <c r="L17" s="205">
        <v>1950000</v>
      </c>
      <c r="M17" s="205">
        <v>2000000</v>
      </c>
      <c r="N17" s="205">
        <v>3900000</v>
      </c>
      <c r="O17" s="205">
        <v>2000000</v>
      </c>
      <c r="P17" s="205">
        <v>2750000</v>
      </c>
      <c r="Q17" s="205">
        <v>2800000</v>
      </c>
      <c r="R17" s="205">
        <v>2200000</v>
      </c>
      <c r="S17" s="205">
        <v>1550000</v>
      </c>
      <c r="T17" s="205">
        <v>2000000</v>
      </c>
      <c r="U17" s="205">
        <v>2300000</v>
      </c>
    </row>
    <row r="18" spans="1:21" ht="12.75">
      <c r="A18" s="205">
        <v>17</v>
      </c>
      <c r="B18" s="205">
        <v>2100000</v>
      </c>
      <c r="C18" s="205">
        <v>2025000</v>
      </c>
      <c r="D18" s="205"/>
      <c r="E18" s="205">
        <v>2250000</v>
      </c>
      <c r="F18" s="205">
        <v>2700000</v>
      </c>
      <c r="G18" s="205">
        <f t="shared" si="0"/>
        <v>2700000</v>
      </c>
      <c r="H18" s="205">
        <v>1540000</v>
      </c>
      <c r="I18" s="205">
        <f t="shared" si="1"/>
        <v>1540000</v>
      </c>
      <c r="J18" s="205">
        <v>2625000</v>
      </c>
      <c r="K18" s="205">
        <v>4000000</v>
      </c>
      <c r="L18" s="205">
        <v>2200000</v>
      </c>
      <c r="M18" s="205">
        <v>2250000</v>
      </c>
      <c r="N18" s="205">
        <v>4400000</v>
      </c>
      <c r="O18" s="205">
        <v>2250000</v>
      </c>
      <c r="P18" s="205">
        <v>3250000</v>
      </c>
      <c r="Q18" s="205">
        <v>3100000</v>
      </c>
      <c r="R18" s="205">
        <v>2500000</v>
      </c>
      <c r="S18" s="205">
        <v>1750000</v>
      </c>
      <c r="T18" s="205">
        <v>2300000</v>
      </c>
      <c r="U18" s="205">
        <v>2600000</v>
      </c>
    </row>
    <row r="19" spans="1:21" ht="12.75">
      <c r="A19" s="205">
        <v>18</v>
      </c>
      <c r="B19" s="205">
        <v>2400000</v>
      </c>
      <c r="C19" s="205">
        <v>2250000</v>
      </c>
      <c r="D19" s="205"/>
      <c r="E19" s="205">
        <v>2500000</v>
      </c>
      <c r="F19" s="205">
        <v>3000000</v>
      </c>
      <c r="G19" s="205">
        <f t="shared" si="0"/>
        <v>3000000</v>
      </c>
      <c r="H19" s="205">
        <v>1760000</v>
      </c>
      <c r="I19" s="205">
        <f t="shared" si="1"/>
        <v>1760000</v>
      </c>
      <c r="J19" s="205">
        <v>3000000</v>
      </c>
      <c r="K19" s="205">
        <v>4500000</v>
      </c>
      <c r="L19" s="205">
        <v>2450000</v>
      </c>
      <c r="M19" s="205">
        <v>2500000</v>
      </c>
      <c r="N19" s="205">
        <v>4900000</v>
      </c>
      <c r="O19" s="205">
        <v>2500000</v>
      </c>
      <c r="P19" s="205"/>
      <c r="Q19" s="205">
        <v>3400000</v>
      </c>
      <c r="R19" s="205">
        <v>2800000</v>
      </c>
      <c r="S19" s="205">
        <v>1950000</v>
      </c>
      <c r="T19" s="205">
        <v>2600000</v>
      </c>
      <c r="U19" s="205">
        <v>2900000</v>
      </c>
    </row>
    <row r="20" spans="1:21" ht="12.75">
      <c r="A20" s="205">
        <v>19</v>
      </c>
      <c r="B20" s="205">
        <v>2700000</v>
      </c>
      <c r="C20" s="205">
        <v>2475000</v>
      </c>
      <c r="D20" s="205"/>
      <c r="E20" s="205">
        <v>2750000</v>
      </c>
      <c r="F20" s="205">
        <v>3300000</v>
      </c>
      <c r="G20" s="205">
        <f t="shared" si="0"/>
        <v>3300000</v>
      </c>
      <c r="H20" s="205">
        <v>1980000</v>
      </c>
      <c r="I20" s="205">
        <f t="shared" si="1"/>
        <v>1980000</v>
      </c>
      <c r="J20" s="205">
        <v>3375000</v>
      </c>
      <c r="K20" s="205">
        <v>5000000</v>
      </c>
      <c r="L20" s="205">
        <v>2700000</v>
      </c>
      <c r="M20" s="205">
        <v>2750000</v>
      </c>
      <c r="N20" s="205">
        <v>5400000</v>
      </c>
      <c r="O20" s="205">
        <v>2750000</v>
      </c>
      <c r="P20" s="205"/>
      <c r="Q20" s="205">
        <v>3700000</v>
      </c>
      <c r="R20" s="205">
        <v>3100000</v>
      </c>
      <c r="S20" s="205">
        <v>2150000</v>
      </c>
      <c r="T20" s="205">
        <v>2900000</v>
      </c>
      <c r="U20" s="205">
        <v>3200000</v>
      </c>
    </row>
    <row r="21" spans="1:21" ht="12.75">
      <c r="A21" s="205">
        <v>20</v>
      </c>
      <c r="B21" s="205">
        <v>3000000</v>
      </c>
      <c r="C21" s="205">
        <v>2700000</v>
      </c>
      <c r="D21" s="205"/>
      <c r="E21" s="205">
        <v>3000000</v>
      </c>
      <c r="F21" s="205">
        <v>3600000</v>
      </c>
      <c r="G21" s="205">
        <f t="shared" si="0"/>
        <v>3600000</v>
      </c>
      <c r="H21" s="205">
        <v>2200000</v>
      </c>
      <c r="I21" s="205">
        <f t="shared" si="1"/>
        <v>2200000</v>
      </c>
      <c r="J21" s="205">
        <v>3750000</v>
      </c>
      <c r="K21" s="205">
        <v>5500000</v>
      </c>
      <c r="L21" s="205">
        <v>2950000</v>
      </c>
      <c r="M21" s="205">
        <v>3000000</v>
      </c>
      <c r="N21" s="205">
        <v>5900000</v>
      </c>
      <c r="O21" s="205">
        <v>3000000</v>
      </c>
      <c r="P21" s="205"/>
      <c r="Q21" s="205">
        <v>4000000</v>
      </c>
      <c r="R21" s="205">
        <v>3400000</v>
      </c>
      <c r="S21" s="205">
        <v>2350000</v>
      </c>
      <c r="T21" s="205">
        <v>3200000</v>
      </c>
      <c r="U21" s="205">
        <v>3500000</v>
      </c>
    </row>
    <row r="24" spans="1:3" ht="12.75">
      <c r="A24" s="205" t="str">
        <f>Experience!H1</f>
        <v>Psionicist</v>
      </c>
      <c r="B24" s="205"/>
      <c r="C24" s="205"/>
    </row>
    <row r="25" spans="1:3" ht="12.75">
      <c r="A25" s="205">
        <f>INDEX($B$2:$U$21,B25,MATCH($A$24,$B$1:$U$1,0))</f>
        <v>0</v>
      </c>
      <c r="B25" s="205">
        <v>1</v>
      </c>
      <c r="C25" s="205"/>
    </row>
    <row r="26" spans="1:3" ht="12.75">
      <c r="A26" s="205">
        <f>INDEX($B$2:$U$21,B26,MATCH($A$24,$B$1:$U$1,0))</f>
        <v>2200</v>
      </c>
      <c r="B26" s="205">
        <v>2</v>
      </c>
      <c r="C26" s="205"/>
    </row>
    <row r="27" spans="1:3" ht="12.75">
      <c r="A27" s="205">
        <f>INDEX($B$2:$U$21,B27,MATCH($A$24,$B$1:$U$1,0))</f>
        <v>4400</v>
      </c>
      <c r="B27" s="205">
        <v>3</v>
      </c>
      <c r="C27" s="205"/>
    </row>
    <row r="28" spans="1:3" ht="12.75">
      <c r="A28" s="205">
        <f>INDEX($B$2:$U$21,B28,MATCH($A$24,$B$1:$U$1,0))</f>
        <v>8800</v>
      </c>
      <c r="B28" s="205">
        <v>4</v>
      </c>
      <c r="C28" s="205"/>
    </row>
    <row r="29" spans="1:3" ht="12.75">
      <c r="A29" s="205">
        <f>INDEX($B$2:$U$21,B29,MATCH($A$24,$B$1:$U$1,0))</f>
        <v>16500</v>
      </c>
      <c r="B29" s="205">
        <v>5</v>
      </c>
      <c r="C29" s="205"/>
    </row>
    <row r="30" spans="1:3" ht="12.75">
      <c r="A30" s="205">
        <f>INDEX($B$2:$U$21,B30,MATCH($A$24,$B$1:$U$1,0))</f>
        <v>30000</v>
      </c>
      <c r="B30" s="205">
        <v>6</v>
      </c>
      <c r="C30" s="205"/>
    </row>
    <row r="31" spans="1:3" ht="12.75">
      <c r="A31" s="205">
        <f>INDEX($B$2:$U$21,B31,MATCH($A$24,$B$1:$U$1,0))</f>
        <v>55000</v>
      </c>
      <c r="B31" s="205">
        <v>7</v>
      </c>
      <c r="C31" s="205"/>
    </row>
    <row r="32" spans="1:3" ht="12.75">
      <c r="A32" s="205">
        <f>INDEX($B$2:$U$21,B32,MATCH($A$24,$B$1:$U$1,0))</f>
        <v>100000</v>
      </c>
      <c r="B32" s="205">
        <v>8</v>
      </c>
      <c r="C32" s="205"/>
    </row>
    <row r="33" spans="1:3" ht="12.75">
      <c r="A33" s="205">
        <f>INDEX($B$2:$U$21,B33,MATCH($A$24,$B$1:$U$1,0))</f>
        <v>200000</v>
      </c>
      <c r="B33" s="205">
        <v>9</v>
      </c>
      <c r="C33" s="205"/>
    </row>
    <row r="34" spans="1:3" ht="12.75">
      <c r="A34" s="205">
        <f>INDEX($B$2:$U$21,B34,MATCH($A$24,$B$1:$U$1,0))</f>
        <v>400000</v>
      </c>
      <c r="B34" s="205">
        <v>10</v>
      </c>
      <c r="C34" s="205"/>
    </row>
    <row r="35" spans="1:3" ht="12.75">
      <c r="A35" s="205">
        <f>INDEX($B$2:$U$21,B35,MATCH($A$24,$B$1:$U$1,0))</f>
        <v>600000</v>
      </c>
      <c r="B35" s="205">
        <v>11</v>
      </c>
      <c r="C35" s="205"/>
    </row>
    <row r="36" spans="1:3" ht="12.75">
      <c r="A36" s="205">
        <f>INDEX($B$2:$U$21,B36,MATCH($A$24,$B$1:$U$1,0))</f>
        <v>800000</v>
      </c>
      <c r="B36" s="205">
        <v>12</v>
      </c>
      <c r="C36" s="205"/>
    </row>
    <row r="37" spans="1:3" ht="12.75">
      <c r="A37" s="205">
        <f>INDEX($B$2:$U$21,B37,MATCH($A$24,$B$1:$U$1,0))</f>
        <v>1000000</v>
      </c>
      <c r="B37" s="205">
        <v>13</v>
      </c>
      <c r="C37" s="205"/>
    </row>
    <row r="38" spans="1:3" ht="12.75">
      <c r="A38" s="205">
        <f>INDEX($B$2:$U$21,B38,MATCH($A$24,$B$1:$U$1,0))</f>
        <v>1200000</v>
      </c>
      <c r="B38" s="205">
        <v>14</v>
      </c>
      <c r="C38" s="205"/>
    </row>
    <row r="39" spans="1:3" ht="12.75">
      <c r="A39" s="205">
        <f>INDEX($B$2:$U$21,B39,MATCH($A$24,$B$1:$U$1,0))</f>
        <v>1500000</v>
      </c>
      <c r="B39" s="205">
        <v>15</v>
      </c>
      <c r="C39" s="205"/>
    </row>
    <row r="40" spans="1:3" ht="12.75">
      <c r="A40" s="205">
        <f>INDEX($B$2:$U$21,B40,MATCH($A$24,$B$1:$U$1,0))</f>
        <v>1800000</v>
      </c>
      <c r="B40" s="205">
        <v>16</v>
      </c>
      <c r="C40" s="205"/>
    </row>
    <row r="41" spans="1:3" ht="12.75">
      <c r="A41" s="205">
        <f>INDEX($B$2:$U$21,B41,MATCH($A$24,$B$1:$U$1,0))</f>
        <v>2100000</v>
      </c>
      <c r="B41" s="205">
        <v>17</v>
      </c>
      <c r="C41" s="205"/>
    </row>
    <row r="42" spans="1:3" ht="12.75">
      <c r="A42" s="205">
        <f>INDEX($B$2:$U$21,B42,MATCH($A$24,$B$1:$U$1,0))</f>
        <v>2400000</v>
      </c>
      <c r="B42" s="205">
        <v>18</v>
      </c>
      <c r="C42" s="205"/>
    </row>
    <row r="43" spans="1:3" ht="12.75">
      <c r="A43" s="205">
        <f>INDEX($B$2:$U$21,B43,MATCH($A$24,$B$1:$U$1,0))</f>
        <v>2700000</v>
      </c>
      <c r="B43" s="205">
        <v>19</v>
      </c>
      <c r="C43" s="205"/>
    </row>
    <row r="44" spans="1:3" ht="12.75">
      <c r="A44" s="205">
        <f>INDEX($B$2:$U$21,B44,MATCH($A$24,$B$1:$U$1,0))</f>
        <v>3000000</v>
      </c>
      <c r="B44" s="205">
        <v>20</v>
      </c>
      <c r="C44" s="20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AD&amp;D Character Sheet - Part 1</dc:title>
  <dc:subject>AD&amp;D</dc:subject>
  <dc:creator>Dave Super Supreme</dc:creator>
  <cp:keywords/>
  <dc:description/>
  <cp:lastModifiedBy>Kevin Brown</cp:lastModifiedBy>
  <cp:lastPrinted>2010-07-19T04:55:09Z</cp:lastPrinted>
  <dcterms:created xsi:type="dcterms:W3CDTF">1999-11-04T15:05:00Z</dcterms:created>
  <dcterms:modified xsi:type="dcterms:W3CDTF">2011-03-02T22:46:02Z</dcterms:modified>
  <cp:category/>
  <cp:version/>
  <cp:contentType/>
  <cp:contentStatus/>
</cp:coreProperties>
</file>